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H101" i="1" l="1"/>
  <c r="G101" i="1"/>
  <c r="F101" i="1"/>
  <c r="H102" i="1"/>
  <c r="R102" i="1" s="1"/>
  <c r="S102" i="1" s="1"/>
  <c r="G102" i="1"/>
  <c r="F102" i="1"/>
  <c r="Q102" i="1" l="1"/>
  <c r="R101" i="1"/>
  <c r="S101" i="1" s="1"/>
  <c r="Q101" i="1"/>
  <c r="E134" i="1"/>
  <c r="I134" i="1"/>
  <c r="J134" i="1"/>
  <c r="K134" i="1"/>
  <c r="L134" i="1"/>
  <c r="M134" i="1"/>
  <c r="N134" i="1"/>
  <c r="O134" i="1"/>
  <c r="P134" i="1"/>
  <c r="D134" i="1"/>
  <c r="H76" i="1" l="1"/>
  <c r="G76" i="1"/>
  <c r="F76" i="1"/>
  <c r="R76" i="1" l="1"/>
  <c r="S76" i="1" s="1"/>
  <c r="Q76" i="1"/>
  <c r="F97" i="1"/>
  <c r="F98" i="1"/>
  <c r="F99" i="1"/>
  <c r="F100" i="1"/>
  <c r="F96" i="1"/>
  <c r="H132" i="1" l="1"/>
  <c r="G132" i="1"/>
  <c r="F132" i="1"/>
  <c r="F129" i="1"/>
  <c r="H129" i="1"/>
  <c r="G129" i="1"/>
  <c r="Q129" i="1" l="1"/>
  <c r="R132" i="1"/>
  <c r="S132" i="1" s="1"/>
  <c r="Q132" i="1"/>
  <c r="F88" i="1" l="1"/>
  <c r="F135" i="1" l="1"/>
  <c r="F134" i="1" s="1"/>
  <c r="F139" i="1"/>
  <c r="F140" i="1"/>
  <c r="F142" i="1"/>
  <c r="F143" i="1"/>
  <c r="F141" i="1"/>
  <c r="F138" i="1"/>
  <c r="F130" i="1"/>
  <c r="F131" i="1"/>
  <c r="F92" i="1"/>
  <c r="F85" i="1"/>
  <c r="F86" i="1"/>
  <c r="F87" i="1"/>
  <c r="F89" i="1"/>
  <c r="F84" i="1"/>
  <c r="F80" i="1"/>
  <c r="F67" i="1"/>
  <c r="F68" i="1"/>
  <c r="F69" i="1"/>
  <c r="F70" i="1"/>
  <c r="F71" i="1"/>
  <c r="F72" i="1"/>
  <c r="F73" i="1"/>
  <c r="F74" i="1"/>
  <c r="F75" i="1"/>
  <c r="F77" i="1"/>
  <c r="F66" i="1"/>
  <c r="F34" i="1"/>
  <c r="F31" i="1"/>
  <c r="G141" i="1" l="1"/>
  <c r="G143" i="1"/>
  <c r="G142" i="1"/>
  <c r="G140" i="1"/>
  <c r="G139" i="1"/>
  <c r="G135" i="1"/>
  <c r="G134" i="1" s="1"/>
  <c r="G138" i="1"/>
  <c r="G130" i="1"/>
  <c r="G131" i="1"/>
  <c r="G97" i="1"/>
  <c r="G98" i="1"/>
  <c r="G99" i="1"/>
  <c r="G100" i="1"/>
  <c r="G96" i="1"/>
  <c r="G92" i="1"/>
  <c r="G85" i="1"/>
  <c r="G86" i="1"/>
  <c r="G87" i="1"/>
  <c r="G88" i="1"/>
  <c r="G89" i="1"/>
  <c r="G84" i="1"/>
  <c r="G80" i="1"/>
  <c r="G67" i="1"/>
  <c r="G68" i="1"/>
  <c r="G69" i="1"/>
  <c r="G70" i="1"/>
  <c r="G71" i="1"/>
  <c r="G72" i="1"/>
  <c r="G73" i="1"/>
  <c r="G74" i="1"/>
  <c r="G75" i="1"/>
  <c r="G77" i="1"/>
  <c r="G66" i="1"/>
  <c r="G34" i="1"/>
  <c r="G31" i="1"/>
  <c r="D137" i="1" l="1"/>
  <c r="D25" i="1" s="1"/>
  <c r="D128" i="1"/>
  <c r="D23" i="1" s="1"/>
  <c r="D95" i="1"/>
  <c r="D94" i="1" s="1"/>
  <c r="D91" i="1"/>
  <c r="D83" i="1"/>
  <c r="D79" i="1"/>
  <c r="D65" i="1"/>
  <c r="D33" i="1"/>
  <c r="D30" i="1"/>
  <c r="H141" i="1"/>
  <c r="H143" i="1"/>
  <c r="H142" i="1"/>
  <c r="R142" i="1" s="1"/>
  <c r="S142" i="1" s="1"/>
  <c r="H140" i="1"/>
  <c r="R140" i="1" s="1"/>
  <c r="S140" i="1" s="1"/>
  <c r="H139" i="1"/>
  <c r="R139" i="1" s="1"/>
  <c r="S139" i="1" s="1"/>
  <c r="H135" i="1"/>
  <c r="H138" i="1"/>
  <c r="R138" i="1" s="1"/>
  <c r="S138" i="1" s="1"/>
  <c r="H131" i="1"/>
  <c r="H130" i="1"/>
  <c r="H100" i="1"/>
  <c r="H99" i="1"/>
  <c r="H98" i="1"/>
  <c r="H97" i="1"/>
  <c r="H96" i="1"/>
  <c r="Q96" i="1" s="1"/>
  <c r="H92" i="1"/>
  <c r="H85" i="1"/>
  <c r="H86" i="1"/>
  <c r="H87" i="1"/>
  <c r="H88" i="1"/>
  <c r="H89" i="1"/>
  <c r="H84" i="1"/>
  <c r="H67" i="1"/>
  <c r="H68" i="1"/>
  <c r="H69" i="1"/>
  <c r="H70" i="1"/>
  <c r="H71" i="1"/>
  <c r="H72" i="1"/>
  <c r="H73" i="1"/>
  <c r="H74" i="1"/>
  <c r="H75" i="1"/>
  <c r="H77" i="1"/>
  <c r="H66" i="1"/>
  <c r="H80" i="1"/>
  <c r="Q80" i="1" s="1"/>
  <c r="Q79" i="1" s="1"/>
  <c r="H34" i="1"/>
  <c r="H30" i="1"/>
  <c r="E24" i="1"/>
  <c r="F24" i="1"/>
  <c r="G24" i="1"/>
  <c r="I24" i="1"/>
  <c r="J24" i="1"/>
  <c r="K24" i="1"/>
  <c r="L24" i="1"/>
  <c r="M24" i="1"/>
  <c r="N24" i="1"/>
  <c r="O24" i="1"/>
  <c r="P24" i="1"/>
  <c r="F30" i="1"/>
  <c r="I30" i="1"/>
  <c r="J30" i="1"/>
  <c r="K30" i="1"/>
  <c r="L30" i="1"/>
  <c r="M30" i="1"/>
  <c r="N30" i="1"/>
  <c r="O30" i="1"/>
  <c r="P30" i="1"/>
  <c r="F33" i="1"/>
  <c r="I33" i="1"/>
  <c r="J33" i="1"/>
  <c r="K33" i="1"/>
  <c r="L33" i="1"/>
  <c r="M33" i="1"/>
  <c r="N33" i="1"/>
  <c r="O33" i="1"/>
  <c r="P33" i="1"/>
  <c r="F65" i="1"/>
  <c r="I65" i="1"/>
  <c r="J65" i="1"/>
  <c r="K65" i="1"/>
  <c r="L65" i="1"/>
  <c r="M65" i="1"/>
  <c r="N65" i="1"/>
  <c r="O65" i="1"/>
  <c r="P65" i="1"/>
  <c r="E79" i="1"/>
  <c r="F79" i="1"/>
  <c r="I79" i="1"/>
  <c r="J79" i="1"/>
  <c r="K79" i="1"/>
  <c r="L79" i="1"/>
  <c r="M79" i="1"/>
  <c r="N79" i="1"/>
  <c r="O79" i="1"/>
  <c r="P79" i="1"/>
  <c r="F83" i="1"/>
  <c r="I83" i="1"/>
  <c r="J83" i="1"/>
  <c r="K83" i="1"/>
  <c r="L83" i="1"/>
  <c r="M83" i="1"/>
  <c r="N83" i="1"/>
  <c r="O83" i="1"/>
  <c r="P83" i="1"/>
  <c r="F91" i="1"/>
  <c r="I91" i="1"/>
  <c r="J91" i="1"/>
  <c r="K91" i="1"/>
  <c r="L91" i="1"/>
  <c r="M91" i="1"/>
  <c r="N91" i="1"/>
  <c r="O91" i="1"/>
  <c r="P91" i="1"/>
  <c r="F95" i="1"/>
  <c r="F94" i="1" s="1"/>
  <c r="I95" i="1"/>
  <c r="I94" i="1" s="1"/>
  <c r="J95" i="1"/>
  <c r="J94" i="1" s="1"/>
  <c r="K95" i="1"/>
  <c r="K94" i="1" s="1"/>
  <c r="L95" i="1"/>
  <c r="L94" i="1" s="1"/>
  <c r="M95" i="1"/>
  <c r="M94" i="1" s="1"/>
  <c r="N95" i="1"/>
  <c r="N94" i="1" s="1"/>
  <c r="O95" i="1"/>
  <c r="O94" i="1" s="1"/>
  <c r="P95" i="1"/>
  <c r="P94" i="1" s="1"/>
  <c r="E123" i="1"/>
  <c r="E22" i="1" s="1"/>
  <c r="F123" i="1"/>
  <c r="F22" i="1" s="1"/>
  <c r="G123" i="1"/>
  <c r="G22" i="1" s="1"/>
  <c r="H123" i="1"/>
  <c r="H22" i="1" s="1"/>
  <c r="I123" i="1"/>
  <c r="I22" i="1" s="1"/>
  <c r="J123" i="1"/>
  <c r="J22" i="1" s="1"/>
  <c r="K123" i="1"/>
  <c r="K22" i="1" s="1"/>
  <c r="L123" i="1"/>
  <c r="L22" i="1" s="1"/>
  <c r="M123" i="1"/>
  <c r="M22" i="1" s="1"/>
  <c r="N123" i="1"/>
  <c r="N22" i="1" s="1"/>
  <c r="O123" i="1"/>
  <c r="O22" i="1" s="1"/>
  <c r="P123" i="1"/>
  <c r="P22" i="1" s="1"/>
  <c r="Q123" i="1"/>
  <c r="Q22" i="1" s="1"/>
  <c r="R123" i="1"/>
  <c r="F128" i="1"/>
  <c r="F23" i="1" s="1"/>
  <c r="I128" i="1"/>
  <c r="I23" i="1" s="1"/>
  <c r="J128" i="1"/>
  <c r="J23" i="1" s="1"/>
  <c r="K128" i="1"/>
  <c r="K23" i="1" s="1"/>
  <c r="L128" i="1"/>
  <c r="L23" i="1" s="1"/>
  <c r="M128" i="1"/>
  <c r="M23" i="1" s="1"/>
  <c r="N128" i="1"/>
  <c r="N23" i="1" s="1"/>
  <c r="O128" i="1"/>
  <c r="O23" i="1" s="1"/>
  <c r="P128" i="1"/>
  <c r="P23" i="1" s="1"/>
  <c r="F137" i="1"/>
  <c r="F25" i="1" s="1"/>
  <c r="I137" i="1"/>
  <c r="I25" i="1" s="1"/>
  <c r="J137" i="1"/>
  <c r="J25" i="1" s="1"/>
  <c r="K137" i="1"/>
  <c r="K25" i="1" s="1"/>
  <c r="L137" i="1"/>
  <c r="L25" i="1" s="1"/>
  <c r="M137" i="1"/>
  <c r="M25" i="1" s="1"/>
  <c r="N137" i="1"/>
  <c r="N25" i="1" s="1"/>
  <c r="O137" i="1"/>
  <c r="O25" i="1" s="1"/>
  <c r="P137" i="1"/>
  <c r="P25" i="1" s="1"/>
  <c r="D123" i="1"/>
  <c r="D22" i="1" s="1"/>
  <c r="D24" i="1"/>
  <c r="R135" i="1" l="1"/>
  <c r="S135" i="1" s="1"/>
  <c r="H134" i="1"/>
  <c r="R22" i="1"/>
  <c r="R31" i="1"/>
  <c r="S31" i="1" s="1"/>
  <c r="Q31" i="1"/>
  <c r="R34" i="1"/>
  <c r="S34" i="1" s="1"/>
  <c r="Q34" i="1"/>
  <c r="R77" i="1"/>
  <c r="S77" i="1" s="1"/>
  <c r="Q77" i="1"/>
  <c r="R73" i="1"/>
  <c r="S73" i="1" s="1"/>
  <c r="Q73" i="1"/>
  <c r="R71" i="1"/>
  <c r="S71" i="1" s="1"/>
  <c r="Q71" i="1"/>
  <c r="R69" i="1"/>
  <c r="S69" i="1" s="1"/>
  <c r="Q69" i="1"/>
  <c r="R84" i="1"/>
  <c r="S84" i="1" s="1"/>
  <c r="Q84" i="1"/>
  <c r="R89" i="1"/>
  <c r="S89" i="1" s="1"/>
  <c r="Q89" i="1"/>
  <c r="R85" i="1"/>
  <c r="S85" i="1" s="1"/>
  <c r="Q85" i="1"/>
  <c r="R96" i="1"/>
  <c r="S96" i="1" s="1"/>
  <c r="R130" i="1"/>
  <c r="S130" i="1" s="1"/>
  <c r="Q130" i="1"/>
  <c r="R141" i="1"/>
  <c r="S141" i="1" s="1"/>
  <c r="Q141" i="1"/>
  <c r="H79" i="1"/>
  <c r="R80" i="1"/>
  <c r="S80" i="1" s="1"/>
  <c r="R75" i="1"/>
  <c r="S75" i="1" s="1"/>
  <c r="Q75" i="1"/>
  <c r="R68" i="1"/>
  <c r="S68" i="1" s="1"/>
  <c r="Q68" i="1"/>
  <c r="R92" i="1"/>
  <c r="S92" i="1" s="1"/>
  <c r="Q92" i="1"/>
  <c r="R97" i="1"/>
  <c r="S97" i="1" s="1"/>
  <c r="Q97" i="1"/>
  <c r="R100" i="1"/>
  <c r="S100" i="1" s="1"/>
  <c r="Q100" i="1"/>
  <c r="Q138" i="1"/>
  <c r="R74" i="1"/>
  <c r="S74" i="1" s="1"/>
  <c r="Q74" i="1"/>
  <c r="R72" i="1"/>
  <c r="S72" i="1" s="1"/>
  <c r="Q72" i="1"/>
  <c r="R70" i="1"/>
  <c r="S70" i="1" s="1"/>
  <c r="Q70" i="1"/>
  <c r="R67" i="1"/>
  <c r="S67" i="1" s="1"/>
  <c r="Q67" i="1"/>
  <c r="R88" i="1"/>
  <c r="S88" i="1" s="1"/>
  <c r="Q88" i="1"/>
  <c r="R98" i="1"/>
  <c r="S98" i="1" s="1"/>
  <c r="Q98" i="1"/>
  <c r="R131" i="1"/>
  <c r="S131" i="1" s="1"/>
  <c r="Q131" i="1"/>
  <c r="Q139" i="1"/>
  <c r="R66" i="1"/>
  <c r="S66" i="1" s="1"/>
  <c r="Q66" i="1"/>
  <c r="R87" i="1"/>
  <c r="S87" i="1" s="1"/>
  <c r="Q87" i="1"/>
  <c r="R86" i="1"/>
  <c r="S86" i="1" s="1"/>
  <c r="Q86" i="1"/>
  <c r="R99" i="1"/>
  <c r="S99" i="1" s="1"/>
  <c r="Q99" i="1"/>
  <c r="R129" i="1"/>
  <c r="S129" i="1" s="1"/>
  <c r="Q140" i="1"/>
  <c r="R143" i="1"/>
  <c r="S143" i="1" s="1"/>
  <c r="Q143" i="1"/>
  <c r="Q135" i="1"/>
  <c r="Q134" i="1" s="1"/>
  <c r="Q24" i="1" s="1"/>
  <c r="Q142" i="1"/>
  <c r="D64" i="1"/>
  <c r="F29" i="1"/>
  <c r="F28" i="1" s="1"/>
  <c r="F20" i="1" s="1"/>
  <c r="F82" i="1"/>
  <c r="O29" i="1"/>
  <c r="O28" i="1" s="1"/>
  <c r="O20" i="1" s="1"/>
  <c r="K29" i="1"/>
  <c r="K28" i="1" s="1"/>
  <c r="K20" i="1" s="1"/>
  <c r="K64" i="1"/>
  <c r="D29" i="1"/>
  <c r="D28" i="1" s="1"/>
  <c r="D20" i="1" s="1"/>
  <c r="D82" i="1"/>
  <c r="E83" i="1"/>
  <c r="N64" i="1"/>
  <c r="J64" i="1"/>
  <c r="E30" i="1"/>
  <c r="E91" i="1"/>
  <c r="E128" i="1"/>
  <c r="E23" i="1" s="1"/>
  <c r="G95" i="1"/>
  <c r="E95" i="1"/>
  <c r="E94" i="1" s="1"/>
  <c r="G79" i="1"/>
  <c r="P64" i="1"/>
  <c r="L64" i="1"/>
  <c r="N29" i="1"/>
  <c r="N28" i="1" s="1"/>
  <c r="N20" i="1" s="1"/>
  <c r="J29" i="1"/>
  <c r="J28" i="1" s="1"/>
  <c r="J20" i="1" s="1"/>
  <c r="G30" i="1"/>
  <c r="H65" i="1"/>
  <c r="H91" i="1"/>
  <c r="E137" i="1"/>
  <c r="E25" i="1" s="1"/>
  <c r="R30" i="1"/>
  <c r="E65" i="1"/>
  <c r="E64" i="1" s="1"/>
  <c r="E33" i="1"/>
  <c r="H33" i="1"/>
  <c r="H83" i="1"/>
  <c r="H137" i="1"/>
  <c r="G137" i="1"/>
  <c r="H128" i="1"/>
  <c r="G128" i="1"/>
  <c r="H95" i="1"/>
  <c r="R95" i="1" s="1"/>
  <c r="G91" i="1"/>
  <c r="P82" i="1"/>
  <c r="L82" i="1"/>
  <c r="O82" i="1"/>
  <c r="K82" i="1"/>
  <c r="N82" i="1"/>
  <c r="J82" i="1"/>
  <c r="M82" i="1"/>
  <c r="I82" i="1"/>
  <c r="G83" i="1"/>
  <c r="F64" i="1"/>
  <c r="O64" i="1"/>
  <c r="M64" i="1"/>
  <c r="I64" i="1"/>
  <c r="G65" i="1"/>
  <c r="G33" i="1"/>
  <c r="P29" i="1"/>
  <c r="P28" i="1" s="1"/>
  <c r="P20" i="1" s="1"/>
  <c r="L29" i="1"/>
  <c r="L28" i="1" s="1"/>
  <c r="L20" i="1" s="1"/>
  <c r="M29" i="1"/>
  <c r="M28" i="1" s="1"/>
  <c r="M20" i="1" s="1"/>
  <c r="I29" i="1"/>
  <c r="I28" i="1" s="1"/>
  <c r="I20" i="1" s="1"/>
  <c r="R134" i="1" l="1"/>
  <c r="H24" i="1"/>
  <c r="R24" i="1" s="1"/>
  <c r="Q91" i="1"/>
  <c r="R137" i="1"/>
  <c r="R65" i="1"/>
  <c r="Q128" i="1"/>
  <c r="Q23" i="1" s="1"/>
  <c r="R79" i="1"/>
  <c r="Q33" i="1"/>
  <c r="R83" i="1"/>
  <c r="Q137" i="1"/>
  <c r="Q25" i="1" s="1"/>
  <c r="R128" i="1"/>
  <c r="R33" i="1"/>
  <c r="Q65" i="1"/>
  <c r="Q64" i="1" s="1"/>
  <c r="Q95" i="1"/>
  <c r="Q94" i="1" s="1"/>
  <c r="Q83" i="1"/>
  <c r="Q82" i="1" s="1"/>
  <c r="Q30" i="1"/>
  <c r="R91" i="1"/>
  <c r="J63" i="1"/>
  <c r="J21" i="1" s="1"/>
  <c r="J19" i="1" s="1"/>
  <c r="D63" i="1"/>
  <c r="D21" i="1" s="1"/>
  <c r="D19" i="1" s="1"/>
  <c r="H25" i="1"/>
  <c r="H23" i="1"/>
  <c r="H64" i="1"/>
  <c r="N63" i="1"/>
  <c r="N21" i="1" s="1"/>
  <c r="N19" i="1" s="1"/>
  <c r="H94" i="1"/>
  <c r="H29" i="1"/>
  <c r="G23" i="1"/>
  <c r="G94" i="1"/>
  <c r="G25" i="1"/>
  <c r="E82" i="1"/>
  <c r="E63" i="1" s="1"/>
  <c r="E21" i="1" s="1"/>
  <c r="L63" i="1"/>
  <c r="L21" i="1" s="1"/>
  <c r="L19" i="1" s="1"/>
  <c r="P63" i="1"/>
  <c r="P21" i="1" s="1"/>
  <c r="P19" i="1" s="1"/>
  <c r="E29" i="1"/>
  <c r="E28" i="1" s="1"/>
  <c r="E20" i="1" s="1"/>
  <c r="F63" i="1"/>
  <c r="F21" i="1" s="1"/>
  <c r="F19" i="1" s="1"/>
  <c r="O63" i="1"/>
  <c r="O21" i="1" s="1"/>
  <c r="O19" i="1" s="1"/>
  <c r="K63" i="1"/>
  <c r="K21" i="1" s="1"/>
  <c r="K19" i="1" s="1"/>
  <c r="G29" i="1"/>
  <c r="H82" i="1"/>
  <c r="G64" i="1"/>
  <c r="I63" i="1"/>
  <c r="I21" i="1" s="1"/>
  <c r="I19" i="1" s="1"/>
  <c r="M63" i="1"/>
  <c r="M21" i="1" s="1"/>
  <c r="M19" i="1" s="1"/>
  <c r="G82" i="1"/>
  <c r="Q29" i="1" l="1"/>
  <c r="Q28" i="1" s="1"/>
  <c r="Q20" i="1" s="1"/>
  <c r="Q63" i="1"/>
  <c r="Q21" i="1" s="1"/>
  <c r="R82" i="1"/>
  <c r="R64" i="1"/>
  <c r="H28" i="1"/>
  <c r="R29" i="1"/>
  <c r="R23" i="1"/>
  <c r="R94" i="1"/>
  <c r="R25" i="1"/>
  <c r="H63" i="1"/>
  <c r="G28" i="1"/>
  <c r="E19" i="1"/>
  <c r="G63" i="1"/>
  <c r="Q19" i="1" l="1"/>
  <c r="R28" i="1"/>
  <c r="R63" i="1"/>
  <c r="H20" i="1"/>
  <c r="H21" i="1"/>
  <c r="G21" i="1"/>
  <c r="G20" i="1"/>
  <c r="H19" i="1" l="1"/>
  <c r="R21" i="1"/>
  <c r="R20" i="1"/>
  <c r="G19" i="1"/>
  <c r="R19" i="1" l="1"/>
</calcChain>
</file>

<file path=xl/sharedStrings.xml><?xml version="1.0" encoding="utf-8"?>
<sst xmlns="http://schemas.openxmlformats.org/spreadsheetml/2006/main" count="401" uniqueCount="212">
  <si>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</si>
  <si>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</si>
  <si>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</si>
  <si>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 (с НДС)</t>
  </si>
  <si>
    <t>Остаток финансирования капитальных вложений на конец отчетного периода в прогнозных ценах соответствующих лет,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</si>
  <si>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</si>
  <si>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</si>
  <si>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</si>
  <si>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</si>
  <si>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</si>
  <si>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</si>
  <si>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</si>
  <si>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</si>
  <si>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</si>
  <si>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</si>
  <si>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</si>
  <si>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</si>
  <si>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1.1</t>
  </si>
  <si>
    <t>…</t>
  </si>
  <si>
    <t>1.2</t>
  </si>
  <si>
    <t>1.3</t>
  </si>
  <si>
    <t>1.4</t>
  </si>
  <si>
    <t>1.5</t>
  </si>
  <si>
    <t>Г</t>
  </si>
  <si>
    <t>G_172121156</t>
  </si>
  <si>
    <t>G_172121159</t>
  </si>
  <si>
    <t>I_172118182</t>
  </si>
  <si>
    <t>I_172118178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</si>
  <si>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</si>
  <si>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</si>
  <si>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</si>
  <si>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</si>
  <si>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</si>
  <si>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</si>
  <si>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</si>
  <si>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</si>
  <si>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</si>
  <si>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</si>
  <si>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</si>
  <si>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</si>
  <si>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</si>
  <si>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</si>
  <si>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ООО "Электрические сети"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</si>
  <si>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</si>
  <si>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</si>
  <si>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</si>
  <si>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</si>
  <si>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</si>
  <si>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</si>
  <si>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</si>
  <si>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</si>
  <si>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</si>
  <si>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</si>
  <si>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</si>
  <si>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</si>
  <si>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</si>
  <si>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</si>
  <si>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</si>
  <si>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</si>
  <si>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</si>
  <si>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</si>
  <si>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</si>
  <si>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</si>
  <si>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</si>
  <si>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</si>
  <si>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</si>
  <si>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</si>
  <si>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</si>
  <si>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</si>
  <si>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</si>
  <si>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</si>
  <si>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</si>
  <si>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</si>
  <si>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</si>
  <si>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</si>
  <si>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</si>
  <si>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</si>
  <si>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</si>
  <si>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</si>
  <si>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</si>
  <si>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</si>
  <si>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</si>
  <si>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</si>
  <si>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</si>
  <si>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</si>
  <si>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</si>
  <si>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</si>
  <si>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</si>
  <si>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</si>
  <si>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</si>
  <si>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</si>
  <si>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</si>
  <si>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</si>
  <si>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</si>
  <si>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</si>
  <si>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</si>
  <si>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</si>
  <si>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</si>
  <si>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</si>
  <si>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</si>
  <si>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</si>
  <si>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</si>
  <si>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</si>
  <si>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</si>
  <si>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</si>
  <si>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</si>
  <si>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</si>
  <si>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</si>
  <si>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</si>
  <si>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</si>
  <si>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</si>
  <si>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</si>
  <si>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</si>
  <si>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</si>
  <si>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</si>
  <si>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</si>
  <si>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</si>
  <si>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</si>
  <si>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</si>
  <si>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Покупка вычислительной и оргтехники</t>
  </si>
  <si>
    <t>к приказу Минэнерго России</t>
  </si>
  <si>
    <r>
      <t xml:space="preserve">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>ООО Электрические сети</t>
    </r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</si>
  <si>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</si>
  <si>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</si>
  <si>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</si>
  <si>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 xml:space="preserve">                                                                                                                                                                   </t>
  </si>
  <si>
    <t>полное наименование субъекта электроэнергетики</t>
  </si>
  <si>
    <t>Приложение № 10</t>
  </si>
  <si>
    <t>от 25 апреля 2018 г. №320</t>
  </si>
  <si>
    <t>Технологическое присоединение энергопринимающих устройств потребителей максимальной мощностью до 15 кВт (2019г.) включительно, всего</t>
  </si>
  <si>
    <t>Технологическое присоединение энергопринимающих устройств потребителей максимальной мощностью до 150 кВт (2019г.) включительно, всего</t>
  </si>
  <si>
    <t>Реконструкция ТП-22. Замена трансформатора ТМ 400/10/0,4 на ТМГСУ11 250/10/0,4 с уменьшением мощности на 150кВА</t>
  </si>
  <si>
    <t>Реконструкция ТП-13. Замена трансформатора ТМ 100/10/0,4 на ТМГСУ11 63/10/0,4 с уменьшением мощности на 37кВА</t>
  </si>
  <si>
    <t>Реконструкция ТП-30. Замена трансформатора ТМ 315/10/0,4 на ТМГСУ11 250/10/0,4 с уменьшением мощности на 65кВА</t>
  </si>
  <si>
    <t>Реконструкция ТП-83. Замена трансформатора ТМ 250/10/0,4 на ТМГСУ11 250/10/0,4 (кВА)</t>
  </si>
  <si>
    <t>Реконструкция ТП-73. Замена трансформатора ТМ 160/10/0,4 на ТМГСУ11 160/10/0,4 (кВА)</t>
  </si>
  <si>
    <t>Реконструкция ТП-124. Замена трансформатора ТМ 250/10/0,4 на ТМГСУ11 250/10/0,4 (кВА)</t>
  </si>
  <si>
    <t>Реконструкция ТП-144. Замена трансформатора ТМ 250/10/0,4 на ТМГСУ11 250/10/0,4 (кВА)</t>
  </si>
  <si>
    <t>Реконструкция ТП-149. Замена трансформатора ТМ 250/10/0,4 на ТМГСУ11 160/10/0,4 с уменьшением мощности на 90кВА</t>
  </si>
  <si>
    <t>Реконструкция ТП-84 мощностью 0,25МВА</t>
  </si>
  <si>
    <t>Реконструкция ТП-138 мощностью 0,16МВА</t>
  </si>
  <si>
    <t>Реконструкция ТП-233 мощностью 0,25МВА</t>
  </si>
  <si>
    <t>Реконструкция КЛ-10кВ ввод на ТП-84 протяженностью 0,046км</t>
  </si>
  <si>
    <t>Реконструкция КЛ-10кВ ввод на ТП-138 протяженностью 0,026км</t>
  </si>
  <si>
    <t>Реконструкция КЛ-0,4кВ выхода от ТП-84 протяженностью 0,021км</t>
  </si>
  <si>
    <t>Строительство КТП при делении ВЛ-0,4кВ от ТП-150 (Оптимизация) мощностью 0,1МВА</t>
  </si>
  <si>
    <t>Строительство КТП при делении ВЛ-0,4кВ от ТП-150 (Оптимизация). Строительство КЛ-10кВ протяженностью 0,122км</t>
  </si>
  <si>
    <t>Покупка ГАЗ-27527 "Соболь" для ОДС (1 шт.)</t>
  </si>
  <si>
    <t>G_172119034</t>
  </si>
  <si>
    <t>G_172119035</t>
  </si>
  <si>
    <t>G_172119036</t>
  </si>
  <si>
    <t>G_172119037</t>
  </si>
  <si>
    <t>G_172119038</t>
  </si>
  <si>
    <t>G_172119039</t>
  </si>
  <si>
    <t>G_172119040</t>
  </si>
  <si>
    <t>G_172119041</t>
  </si>
  <si>
    <t>G_172119042</t>
  </si>
  <si>
    <t>G_172119043</t>
  </si>
  <si>
    <t>G_172119092</t>
  </si>
  <si>
    <t>I_172119193</t>
  </si>
  <si>
    <t>G_172119119</t>
  </si>
  <si>
    <t>G_172119122</t>
  </si>
  <si>
    <t>G_172119144</t>
  </si>
  <si>
    <t>I_172119204</t>
  </si>
  <si>
    <t>Фактический объем финансирования капитальных вложений на 01.01.2019 года, млн. рублей (с НДС)</t>
  </si>
  <si>
    <t>I_172119184</t>
  </si>
  <si>
    <t>I_172119185</t>
  </si>
  <si>
    <t>I_172119186</t>
  </si>
  <si>
    <t>I_172119189</t>
  </si>
  <si>
    <t>I_172119188</t>
  </si>
  <si>
    <t>I_172119194</t>
  </si>
  <si>
    <t>J_172119201</t>
  </si>
  <si>
    <t>Покупка ГАЗ-27527 "Соболь" для СУЭЭ (1 шт.)</t>
  </si>
  <si>
    <t>J_172119202</t>
  </si>
  <si>
    <t>Финансирование капитальных вложений 2019 года, млн. рублей (с НДС)</t>
  </si>
  <si>
    <t>Остаток финансирования капитальных вложений на 01.01.2019 года в прогнозных ценах соответствующих лет, млн. рублей (с НДС)</t>
  </si>
  <si>
    <t>Реконструкция ТП-139 мощностью 0,25МВА</t>
  </si>
  <si>
    <t>J_172119197</t>
  </si>
  <si>
    <t>Модернизация морально и физически устаревшего эл.оборудования РП-6 с количеством ячеек КСО-10шт. (2019г.-5шт., 2020г.-5 шт.)</t>
  </si>
  <si>
    <t>Модернизация ВЛ-0,4кВ от ТП-157 в мкр.Солнечный в районе ул.Гильмиярова протяженностью 2,021км</t>
  </si>
  <si>
    <t>Реконструкция КЛ-10кВ ф.7 протяженностью 0,282км</t>
  </si>
  <si>
    <t>Реконструкция ВЛ-10кВ ф.15 протяженностью 0,7км</t>
  </si>
  <si>
    <t>Реконструкция КЛ-10кВ ф.1025 от ПС "Дубки" до РП-1 протяженностью 1,666км</t>
  </si>
  <si>
    <t>Покупка автоподъемника ПСС-131 (1 шт.)</t>
  </si>
  <si>
    <t>Покупка земельного участка для БРП</t>
  </si>
  <si>
    <t>Покупка основных средств</t>
  </si>
  <si>
    <t>Строительство ТП-603 мощностью 0,4МВА</t>
  </si>
  <si>
    <t>Строительство КЛ-10кВ ввод на ТП-603 протяженностью 0,31км</t>
  </si>
  <si>
    <t>ЭI_172119179</t>
  </si>
  <si>
    <t>J_172119199</t>
  </si>
  <si>
    <t>G_172121129</t>
  </si>
  <si>
    <t>G_172120124</t>
  </si>
  <si>
    <t>J_172119200</t>
  </si>
  <si>
    <t>J_172120215</t>
  </si>
  <si>
    <t>J_172119203</t>
  </si>
  <si>
    <t>Строительство волоконно-оптической линии связи (2017г.-4,7км, 2018г.-1,59км, 2019г.-0,797км, 2020г.-2,56км, 2021г.-5км)</t>
  </si>
  <si>
    <r>
      <t xml:space="preserve">Утвержденные плановые значения показателей приведены в соответствии с </t>
    </r>
    <r>
      <rPr>
        <b/>
        <u/>
        <sz val="12"/>
        <color theme="1"/>
        <rFont val="Times New Roman"/>
        <family val="1"/>
        <charset val="204"/>
      </rPr>
      <t>приказом МПИП РБ №247-О от 31.10.2016 г./№243-О от 24.10.2017 г./№347-О от 25.12.2018 г./№209-О от 23.07.2019г.</t>
    </r>
  </si>
  <si>
    <t>Собственные средства</t>
  </si>
  <si>
    <t>Тех.совет №14-8
от 14.08.2019</t>
  </si>
  <si>
    <t>Тех.совет №22-5
от 22.05.2019</t>
  </si>
  <si>
    <t>Установка АСКУЭ (ТП-29), кол-во точек 148шт.</t>
  </si>
  <si>
    <t>Установка АСКУЭ (ТП-33), кол-во точек 112шт.</t>
  </si>
  <si>
    <t>Установка АСКУЭ в целях технологического присоединения, кол-во точек в 2018г.-149шт., в 2019г.-149шт., в 2020г.-135шт., в 2021г.-135шт.</t>
  </si>
  <si>
    <t>Установка АСКУЭ (ТП-49), кол-во точек 97шт.</t>
  </si>
  <si>
    <t>Установка АСКУЭ (ТП-40), кол-во точек 133шт.</t>
  </si>
  <si>
    <r>
      <t xml:space="preserve">за </t>
    </r>
    <r>
      <rPr>
        <b/>
        <u/>
        <sz val="12"/>
        <color theme="1"/>
        <rFont val="Times New Roman"/>
        <family val="1"/>
        <charset val="204"/>
      </rPr>
      <t>IV</t>
    </r>
    <r>
      <rPr>
        <b/>
        <sz val="12"/>
        <color theme="1"/>
        <rFont val="Times New Roman"/>
        <family val="1"/>
        <charset val="204"/>
      </rPr>
      <t xml:space="preserve"> квартал </t>
    </r>
    <r>
      <rPr>
        <b/>
        <u/>
        <sz val="12"/>
        <color theme="1"/>
        <rFont val="Times New Roman"/>
        <family val="1"/>
        <charset val="204"/>
      </rPr>
      <t>2019</t>
    </r>
    <r>
      <rPr>
        <b/>
        <sz val="12"/>
        <color theme="1"/>
        <rFont val="Times New Roman"/>
        <family val="1"/>
        <charset val="204"/>
      </rPr>
      <t xml:space="preserve"> года</t>
    </r>
  </si>
  <si>
    <r>
      <t xml:space="preserve">Год раскрытия информации: </t>
    </r>
    <r>
      <rPr>
        <b/>
        <u/>
        <sz val="12"/>
        <color theme="1"/>
        <rFont val="Times New Roman"/>
        <family val="1"/>
        <charset val="204"/>
      </rPr>
      <t>2020</t>
    </r>
    <r>
      <rPr>
        <b/>
        <sz val="12"/>
        <color theme="1"/>
        <rFont val="Times New Roman"/>
        <family val="1"/>
        <charset val="204"/>
      </rPr>
      <t xml:space="preserve"> год</t>
    </r>
  </si>
  <si>
    <t>Тех.совет №12-11
от 12.11.2019</t>
  </si>
  <si>
    <t>Установка АСКУЭ (ТП-159), кол-во точек 70шт.</t>
  </si>
  <si>
    <t>Установка АСКУЭ (ТП-54), кол-во точек 101шт.</t>
  </si>
  <si>
    <t>J_172120214</t>
  </si>
  <si>
    <t>G_172120128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</si>
</sst>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22222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auto="1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2" fillId="0" borderId="0" applyNumberForma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5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1" xfId="1" applyNumberFormat="1" applyFont="1" applyFill="1" applyBorder="1" applyAlignment="1">
      <alignment horizontal="left" vertical="center" wrapText="1"/>
    </xf>
    <xf numFmtId="164" fontId="5" fillId="3" borderId="1" xfId="1" applyNumberFormat="1" applyFont="1" applyFill="1" applyBorder="1" applyAlignment="1">
      <alignment horizontal="center" vertical="center"/>
    </xf>
    <xf numFmtId="49" fontId="5" fillId="4" borderId="1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/>
    </xf>
    <xf numFmtId="0" fontId="5" fillId="0" borderId="1" xfId="1" applyFont="1" applyFill="1" applyBorder="1"/>
    <xf numFmtId="0" fontId="3" fillId="0" borderId="1" xfId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 vertical="center"/>
    </xf>
    <xf numFmtId="0" fontId="4" fillId="0" borderId="0" xfId="0" applyFont="1" applyBorder="1" applyAlignment="1">
      <alignment wrapText="1"/>
    </xf>
    <xf numFmtId="3" fontId="3" fillId="0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/>
    </xf>
    <xf numFmtId="3" fontId="5" fillId="3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/>
    <xf numFmtId="0" fontId="3" fillId="0" borderId="0" xfId="0" applyFont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vertical="top"/>
    </xf>
    <xf numFmtId="164" fontId="5" fillId="3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3" fillId="3" borderId="1" xfId="3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4">
    <cellStyle name="Гиперссылка" xfId="3" builtinId="8"/>
    <cellStyle name="Обычный" xfId="0" builtinId="0"/>
    <cellStyle name="Обычный 3" xfId="2"/>
    <cellStyle name="Обычный 7" xfId="1"/>
  </cellStyles>
  <dxfs count="4">
    <dxf>
      <numFmt numFmtId="1" formatCode="0"/>
    </dxf>
    <dxf>
      <numFmt numFmtId="1" formatCode="0"/>
    </dxf>
    <dxf>
      <numFmt numFmtId="1" formatCode="0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144"/>
  <sheetViews>
    <sheetView tabSelected="1" topLeftCell="A15" zoomScale="85" zoomScaleNormal="85" workbookViewId="0">
      <pane xSplit="3" ySplit="5" topLeftCell="D20" activePane="bottomRight" state="frozen"/>
      <selection activeCell="A15" sqref="A15"/>
      <selection pane="topRight" activeCell="D15" sqref="D15"/>
      <selection pane="bottomLeft" activeCell="A20" sqref="A20"/>
      <selection pane="bottomRight" activeCell="H19" sqref="H19"/>
    </sheetView>
  </sheetViews>
  <sheetFormatPr defaultRowHeight="12.75" x14ac:dyDescent="0.2"/>
  <cols>
    <col min="1" max="1" width="16.28515625" style="2" customWidth="1"/>
    <col min="2" max="2" width="34.7109375" style="3" customWidth="1"/>
    <col min="3" max="3" width="14.85546875" style="4" customWidth="1"/>
    <col min="4" max="4" width="14.140625" style="3" customWidth="1"/>
    <col min="5" max="5" width="15.85546875" style="3" customWidth="1"/>
    <col min="6" max="6" width="16.85546875" style="3" customWidth="1"/>
    <col min="7" max="16" width="9.42578125" style="3" customWidth="1"/>
    <col min="17" max="17" width="16.7109375" style="3" customWidth="1"/>
    <col min="18" max="18" width="9.140625" style="3"/>
    <col min="19" max="19" width="9.7109375" style="3" customWidth="1"/>
    <col min="20" max="20" width="23.140625" style="3" customWidth="1"/>
    <col min="21" max="16384" width="9.140625" style="3"/>
  </cols>
  <sheetData>
    <row r="1" spans="1:20" ht="15" customHeight="1" x14ac:dyDescent="0.2">
      <c r="R1" s="29"/>
      <c r="S1" s="29"/>
      <c r="T1" s="28" t="s">
        <v>127</v>
      </c>
    </row>
    <row r="2" spans="1:20" ht="15" customHeight="1" x14ac:dyDescent="0.2"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9"/>
      <c r="S2" s="29"/>
      <c r="T2" s="28" t="s">
        <v>120</v>
      </c>
    </row>
    <row r="3" spans="1:20" ht="1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9"/>
      <c r="S3" s="29"/>
      <c r="T3" s="28" t="s">
        <v>128</v>
      </c>
    </row>
    <row r="4" spans="1:20" ht="15" customHeight="1" x14ac:dyDescent="0.2">
      <c r="A4" s="42" t="s">
        <v>122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20" ht="15" customHeight="1" x14ac:dyDescent="0.2">
      <c r="A5" s="42" t="s">
        <v>205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</row>
    <row r="6" spans="1:20" ht="15" customHeight="1" x14ac:dyDescent="0.2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</row>
    <row r="7" spans="1:20" ht="15" customHeight="1" x14ac:dyDescent="0.25">
      <c r="A7" s="43" t="s">
        <v>121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</row>
    <row r="8" spans="1:20" ht="15" customHeight="1" x14ac:dyDescent="0.2">
      <c r="A8" s="37" t="s">
        <v>125</v>
      </c>
      <c r="B8" s="37"/>
      <c r="C8" s="37"/>
      <c r="D8" s="37"/>
      <c r="E8" s="37"/>
      <c r="F8" s="37"/>
      <c r="G8" s="37"/>
      <c r="H8" s="37"/>
      <c r="I8" s="37" t="s">
        <v>126</v>
      </c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</row>
    <row r="9" spans="1:20" ht="15" customHeight="1" x14ac:dyDescent="0.2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20" ht="15" customHeight="1" x14ac:dyDescent="0.25">
      <c r="A10" s="43" t="s">
        <v>206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0" ht="1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ht="15" customHeight="1" x14ac:dyDescent="0.25">
      <c r="A12" s="43" t="s">
        <v>196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</row>
    <row r="13" spans="1:20" ht="15" customHeight="1" x14ac:dyDescent="0.2">
      <c r="A13" s="37" t="s">
        <v>123</v>
      </c>
      <c r="B13" s="37"/>
      <c r="C13" s="37"/>
      <c r="D13" s="37"/>
      <c r="E13" s="37"/>
      <c r="F13" s="37"/>
      <c r="G13" s="37"/>
      <c r="H13" s="37"/>
      <c r="I13" s="37"/>
      <c r="J13" s="37" t="s">
        <v>124</v>
      </c>
      <c r="K13" s="37"/>
      <c r="L13" s="37"/>
      <c r="M13" s="37"/>
      <c r="N13" s="37"/>
      <c r="O13" s="37"/>
      <c r="P13" s="37"/>
      <c r="Q13" s="37"/>
      <c r="R13" s="37"/>
      <c r="S13" s="37"/>
      <c r="T13" s="37"/>
    </row>
    <row r="14" spans="1:20" ht="15" customHeight="1" x14ac:dyDescent="0.2"/>
    <row r="15" spans="1:20" ht="76.5" customHeight="1" x14ac:dyDescent="0.2">
      <c r="A15" s="41" t="s">
        <v>0</v>
      </c>
      <c r="B15" s="41" t="s">
        <v>1</v>
      </c>
      <c r="C15" s="41" t="s">
        <v>2</v>
      </c>
      <c r="D15" s="41" t="s">
        <v>3</v>
      </c>
      <c r="E15" s="41" t="s">
        <v>164</v>
      </c>
      <c r="F15" s="41" t="s">
        <v>175</v>
      </c>
      <c r="G15" s="41" t="s">
        <v>174</v>
      </c>
      <c r="H15" s="41"/>
      <c r="I15" s="41"/>
      <c r="J15" s="41"/>
      <c r="K15" s="41"/>
      <c r="L15" s="41"/>
      <c r="M15" s="41"/>
      <c r="N15" s="41"/>
      <c r="O15" s="41"/>
      <c r="P15" s="41"/>
      <c r="Q15" s="41" t="s">
        <v>4</v>
      </c>
      <c r="R15" s="41" t="s">
        <v>5</v>
      </c>
      <c r="S15" s="41"/>
      <c r="T15" s="41" t="s">
        <v>6</v>
      </c>
    </row>
    <row r="16" spans="1:20" ht="53.25" customHeight="1" x14ac:dyDescent="0.2">
      <c r="A16" s="41"/>
      <c r="B16" s="41"/>
      <c r="C16" s="41"/>
      <c r="D16" s="41"/>
      <c r="E16" s="41"/>
      <c r="F16" s="41"/>
      <c r="G16" s="41" t="s">
        <v>7</v>
      </c>
      <c r="H16" s="41"/>
      <c r="I16" s="41" t="s">
        <v>8</v>
      </c>
      <c r="J16" s="41"/>
      <c r="K16" s="41" t="s">
        <v>9</v>
      </c>
      <c r="L16" s="41"/>
      <c r="M16" s="41" t="s">
        <v>10</v>
      </c>
      <c r="N16" s="41"/>
      <c r="O16" s="41" t="s">
        <v>11</v>
      </c>
      <c r="P16" s="41"/>
      <c r="Q16" s="41"/>
      <c r="R16" s="41" t="s">
        <v>12</v>
      </c>
      <c r="S16" s="41" t="s">
        <v>13</v>
      </c>
      <c r="T16" s="41"/>
    </row>
    <row r="17" spans="1:20" ht="27.75" customHeight="1" x14ac:dyDescent="0.2">
      <c r="A17" s="41"/>
      <c r="B17" s="41"/>
      <c r="C17" s="41"/>
      <c r="D17" s="41"/>
      <c r="E17" s="41"/>
      <c r="F17" s="41"/>
      <c r="G17" s="1" t="s">
        <v>14</v>
      </c>
      <c r="H17" s="1" t="s">
        <v>15</v>
      </c>
      <c r="I17" s="1" t="s">
        <v>14</v>
      </c>
      <c r="J17" s="1" t="s">
        <v>15</v>
      </c>
      <c r="K17" s="1" t="s">
        <v>14</v>
      </c>
      <c r="L17" s="1" t="s">
        <v>15</v>
      </c>
      <c r="M17" s="1" t="s">
        <v>14</v>
      </c>
      <c r="N17" s="1" t="s">
        <v>15</v>
      </c>
      <c r="O17" s="1" t="s">
        <v>14</v>
      </c>
      <c r="P17" s="1" t="s">
        <v>15</v>
      </c>
      <c r="Q17" s="41"/>
      <c r="R17" s="41"/>
      <c r="S17" s="41"/>
      <c r="T17" s="41"/>
    </row>
    <row r="18" spans="1:20" x14ac:dyDescent="0.2">
      <c r="A18" s="1">
        <v>1</v>
      </c>
      <c r="B18" s="1">
        <v>2</v>
      </c>
      <c r="C18" s="39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  <c r="I18" s="39">
        <v>9</v>
      </c>
      <c r="J18" s="39">
        <v>10</v>
      </c>
      <c r="K18" s="39">
        <v>11</v>
      </c>
      <c r="L18" s="39">
        <v>12</v>
      </c>
      <c r="M18" s="39">
        <v>13</v>
      </c>
      <c r="N18" s="39">
        <v>14</v>
      </c>
      <c r="O18" s="39">
        <v>15</v>
      </c>
      <c r="P18" s="39">
        <v>16</v>
      </c>
      <c r="Q18" s="39">
        <v>17</v>
      </c>
      <c r="R18" s="39">
        <v>18</v>
      </c>
      <c r="S18" s="39">
        <v>19</v>
      </c>
      <c r="T18" s="39">
        <v>20</v>
      </c>
    </row>
    <row r="19" spans="1:20" s="7" customFormat="1" ht="25.5" x14ac:dyDescent="0.2">
      <c r="A19" s="5" t="s">
        <v>28</v>
      </c>
      <c r="B19" s="6" t="s">
        <v>16</v>
      </c>
      <c r="C19" s="5" t="s">
        <v>23</v>
      </c>
      <c r="D19" s="22">
        <f>SUM(D20:D26)</f>
        <v>53.467800000000011</v>
      </c>
      <c r="E19" s="22">
        <f t="shared" ref="E19:Q19" si="0">SUM(E20:E26)</f>
        <v>0</v>
      </c>
      <c r="F19" s="22">
        <f t="shared" si="0"/>
        <v>53.467800000000011</v>
      </c>
      <c r="G19" s="22">
        <f t="shared" si="0"/>
        <v>50.664649999999995</v>
      </c>
      <c r="H19" s="22">
        <f t="shared" si="0"/>
        <v>71.181479999999993</v>
      </c>
      <c r="I19" s="22">
        <f t="shared" si="0"/>
        <v>7.5668999999999995</v>
      </c>
      <c r="J19" s="22">
        <f t="shared" si="0"/>
        <v>10.7346</v>
      </c>
      <c r="K19" s="22">
        <f>SUM(K20:K26)</f>
        <v>14.521300000000002</v>
      </c>
      <c r="L19" s="22">
        <f t="shared" si="0"/>
        <v>12.360300000000001</v>
      </c>
      <c r="M19" s="22">
        <f t="shared" si="0"/>
        <v>14.700149999999999</v>
      </c>
      <c r="N19" s="22">
        <f t="shared" si="0"/>
        <v>32.34384</v>
      </c>
      <c r="O19" s="22">
        <f t="shared" si="0"/>
        <v>13.876300000000001</v>
      </c>
      <c r="P19" s="22">
        <f t="shared" si="0"/>
        <v>15.742739999999998</v>
      </c>
      <c r="Q19" s="22">
        <f t="shared" si="0"/>
        <v>-17.713679999999997</v>
      </c>
      <c r="R19" s="22">
        <f t="shared" ref="R19:R25" si="1">IF(ISERROR(H19-G19),"нд",H19-G19)</f>
        <v>20.516829999999999</v>
      </c>
      <c r="S19" s="30"/>
      <c r="T19" s="5"/>
    </row>
    <row r="20" spans="1:20" s="7" customFormat="1" x14ac:dyDescent="0.2">
      <c r="A20" s="5" t="s">
        <v>29</v>
      </c>
      <c r="B20" s="6" t="s">
        <v>30</v>
      </c>
      <c r="C20" s="5" t="s">
        <v>23</v>
      </c>
      <c r="D20" s="35">
        <f>D28</f>
        <v>2.1044999999999998</v>
      </c>
      <c r="E20" s="22">
        <f t="shared" ref="E20:Q20" si="2">E28</f>
        <v>0</v>
      </c>
      <c r="F20" s="22">
        <f t="shared" si="2"/>
        <v>2.1044999999999998</v>
      </c>
      <c r="G20" s="22">
        <f t="shared" si="2"/>
        <v>2.105</v>
      </c>
      <c r="H20" s="22">
        <f t="shared" si="2"/>
        <v>23.4315</v>
      </c>
      <c r="I20" s="22">
        <f t="shared" si="2"/>
        <v>0.52639999999999998</v>
      </c>
      <c r="J20" s="22">
        <f t="shared" si="2"/>
        <v>1.9634</v>
      </c>
      <c r="K20" s="22">
        <f t="shared" si="2"/>
        <v>0.5262</v>
      </c>
      <c r="L20" s="22">
        <f t="shared" si="2"/>
        <v>2.6153</v>
      </c>
      <c r="M20" s="22">
        <f t="shared" si="2"/>
        <v>0.5262</v>
      </c>
      <c r="N20" s="22">
        <f t="shared" si="2"/>
        <v>11.72</v>
      </c>
      <c r="O20" s="22">
        <f t="shared" si="2"/>
        <v>0.5262</v>
      </c>
      <c r="P20" s="22">
        <f t="shared" si="2"/>
        <v>7.1327999999999996</v>
      </c>
      <c r="Q20" s="22">
        <f t="shared" si="2"/>
        <v>-21.326999999999998</v>
      </c>
      <c r="R20" s="22">
        <f t="shared" si="1"/>
        <v>21.326499999999999</v>
      </c>
      <c r="S20" s="30"/>
      <c r="T20" s="5"/>
    </row>
    <row r="21" spans="1:20" s="7" customFormat="1" ht="25.5" x14ac:dyDescent="0.2">
      <c r="A21" s="5" t="s">
        <v>31</v>
      </c>
      <c r="B21" s="6" t="s">
        <v>32</v>
      </c>
      <c r="C21" s="5" t="s">
        <v>23</v>
      </c>
      <c r="D21" s="22">
        <f>D63</f>
        <v>34.102000000000004</v>
      </c>
      <c r="E21" s="22">
        <f t="shared" ref="E21:Q21" si="3">E63</f>
        <v>0</v>
      </c>
      <c r="F21" s="22">
        <f t="shared" si="3"/>
        <v>34.102000000000004</v>
      </c>
      <c r="G21" s="22">
        <f t="shared" si="3"/>
        <v>31.298349999999999</v>
      </c>
      <c r="H21" s="22">
        <f t="shared" si="3"/>
        <v>30.655380000000001</v>
      </c>
      <c r="I21" s="22">
        <f t="shared" si="3"/>
        <v>0.52549999999999997</v>
      </c>
      <c r="J21" s="22">
        <f t="shared" si="3"/>
        <v>1.2778</v>
      </c>
      <c r="K21" s="22">
        <f t="shared" si="3"/>
        <v>10.986600000000001</v>
      </c>
      <c r="L21" s="22">
        <f t="shared" si="3"/>
        <v>8.0848000000000013</v>
      </c>
      <c r="M21" s="22">
        <f t="shared" si="3"/>
        <v>13.606449999999999</v>
      </c>
      <c r="N21" s="22">
        <f t="shared" si="3"/>
        <v>18.281739999999999</v>
      </c>
      <c r="O21" s="22">
        <f t="shared" si="3"/>
        <v>6.1798000000000002</v>
      </c>
      <c r="P21" s="22">
        <f t="shared" si="3"/>
        <v>3.0110399999999999</v>
      </c>
      <c r="Q21" s="22">
        <f t="shared" si="3"/>
        <v>3.446620000000002</v>
      </c>
      <c r="R21" s="22">
        <f t="shared" si="1"/>
        <v>-0.64296999999999827</v>
      </c>
      <c r="S21" s="30"/>
      <c r="T21" s="5"/>
    </row>
    <row r="22" spans="1:20" s="7" customFormat="1" ht="51" x14ac:dyDescent="0.2">
      <c r="A22" s="5" t="s">
        <v>33</v>
      </c>
      <c r="B22" s="6" t="s">
        <v>34</v>
      </c>
      <c r="C22" s="5" t="s">
        <v>23</v>
      </c>
      <c r="D22" s="22">
        <f t="shared" ref="D22:Q22" si="4">D123</f>
        <v>0</v>
      </c>
      <c r="E22" s="22">
        <f t="shared" si="4"/>
        <v>0</v>
      </c>
      <c r="F22" s="22">
        <f t="shared" si="4"/>
        <v>0</v>
      </c>
      <c r="G22" s="22">
        <f t="shared" si="4"/>
        <v>0</v>
      </c>
      <c r="H22" s="22">
        <f t="shared" si="4"/>
        <v>0</v>
      </c>
      <c r="I22" s="22">
        <f t="shared" si="4"/>
        <v>0</v>
      </c>
      <c r="J22" s="22">
        <f t="shared" si="4"/>
        <v>0</v>
      </c>
      <c r="K22" s="22">
        <f t="shared" si="4"/>
        <v>0</v>
      </c>
      <c r="L22" s="22">
        <f t="shared" si="4"/>
        <v>0</v>
      </c>
      <c r="M22" s="22">
        <f t="shared" si="4"/>
        <v>0</v>
      </c>
      <c r="N22" s="22">
        <f t="shared" si="4"/>
        <v>0</v>
      </c>
      <c r="O22" s="22">
        <f t="shared" si="4"/>
        <v>0</v>
      </c>
      <c r="P22" s="22">
        <f t="shared" si="4"/>
        <v>0</v>
      </c>
      <c r="Q22" s="22">
        <f t="shared" si="4"/>
        <v>0</v>
      </c>
      <c r="R22" s="22">
        <f t="shared" si="1"/>
        <v>0</v>
      </c>
      <c r="S22" s="30"/>
      <c r="T22" s="5"/>
    </row>
    <row r="23" spans="1:20" s="7" customFormat="1" ht="25.5" x14ac:dyDescent="0.2">
      <c r="A23" s="5" t="s">
        <v>35</v>
      </c>
      <c r="B23" s="6" t="s">
        <v>36</v>
      </c>
      <c r="C23" s="5" t="s">
        <v>23</v>
      </c>
      <c r="D23" s="22">
        <f t="shared" ref="D23:Q23" si="5">D128</f>
        <v>2.4409999999999998</v>
      </c>
      <c r="E23" s="22">
        <f t="shared" si="5"/>
        <v>0</v>
      </c>
      <c r="F23" s="22">
        <f t="shared" si="5"/>
        <v>2.4409999999999998</v>
      </c>
      <c r="G23" s="22">
        <f t="shared" si="5"/>
        <v>2.4409999999999998</v>
      </c>
      <c r="H23" s="22">
        <f t="shared" si="5"/>
        <v>2.0964999999999998</v>
      </c>
      <c r="I23" s="22">
        <f t="shared" si="5"/>
        <v>0</v>
      </c>
      <c r="J23" s="22">
        <f t="shared" si="5"/>
        <v>0</v>
      </c>
      <c r="K23" s="22">
        <f t="shared" si="5"/>
        <v>2.4409999999999998</v>
      </c>
      <c r="L23" s="22">
        <f t="shared" si="5"/>
        <v>1.4716</v>
      </c>
      <c r="M23" s="22">
        <f t="shared" si="5"/>
        <v>0</v>
      </c>
      <c r="N23" s="22">
        <f t="shared" si="5"/>
        <v>0.62490000000000001</v>
      </c>
      <c r="O23" s="22">
        <f t="shared" si="5"/>
        <v>0</v>
      </c>
      <c r="P23" s="22">
        <f t="shared" si="5"/>
        <v>0</v>
      </c>
      <c r="Q23" s="22">
        <f t="shared" si="5"/>
        <v>0.34449999999999997</v>
      </c>
      <c r="R23" s="22">
        <f t="shared" si="1"/>
        <v>-0.34450000000000003</v>
      </c>
      <c r="S23" s="30"/>
      <c r="T23" s="5"/>
    </row>
    <row r="24" spans="1:20" s="7" customFormat="1" ht="38.25" x14ac:dyDescent="0.2">
      <c r="A24" s="5" t="s">
        <v>37</v>
      </c>
      <c r="B24" s="6" t="s">
        <v>38</v>
      </c>
      <c r="C24" s="5" t="s">
        <v>23</v>
      </c>
      <c r="D24" s="22">
        <f t="shared" ref="D24:Q24" si="6">D134</f>
        <v>4.9664000000000001</v>
      </c>
      <c r="E24" s="22">
        <f t="shared" si="6"/>
        <v>0</v>
      </c>
      <c r="F24" s="22">
        <f t="shared" si="6"/>
        <v>4.9664000000000001</v>
      </c>
      <c r="G24" s="22">
        <f t="shared" si="6"/>
        <v>4.9664000000000001</v>
      </c>
      <c r="H24" s="22">
        <f t="shared" si="6"/>
        <v>4.9219999999999997</v>
      </c>
      <c r="I24" s="22">
        <f t="shared" si="6"/>
        <v>0</v>
      </c>
      <c r="J24" s="22">
        <f t="shared" si="6"/>
        <v>0</v>
      </c>
      <c r="K24" s="22">
        <f t="shared" si="6"/>
        <v>0</v>
      </c>
      <c r="L24" s="22">
        <f t="shared" si="6"/>
        <v>0</v>
      </c>
      <c r="M24" s="22">
        <f t="shared" si="6"/>
        <v>0</v>
      </c>
      <c r="N24" s="22">
        <f t="shared" si="6"/>
        <v>0</v>
      </c>
      <c r="O24" s="22">
        <f t="shared" si="6"/>
        <v>4.9664000000000001</v>
      </c>
      <c r="P24" s="22">
        <f t="shared" si="6"/>
        <v>4.9219999999999997</v>
      </c>
      <c r="Q24" s="22">
        <f t="shared" si="6"/>
        <v>4.4400000000000439E-2</v>
      </c>
      <c r="R24" s="22">
        <f t="shared" si="1"/>
        <v>-4.4400000000000439E-2</v>
      </c>
      <c r="S24" s="30"/>
      <c r="T24" s="5"/>
    </row>
    <row r="25" spans="1:20" x14ac:dyDescent="0.2">
      <c r="A25" s="5" t="s">
        <v>39</v>
      </c>
      <c r="B25" s="6" t="s">
        <v>40</v>
      </c>
      <c r="C25" s="5" t="s">
        <v>23</v>
      </c>
      <c r="D25" s="22">
        <f t="shared" ref="D25:Q25" si="7">D137</f>
        <v>9.8538999999999994</v>
      </c>
      <c r="E25" s="22">
        <f t="shared" si="7"/>
        <v>0</v>
      </c>
      <c r="F25" s="22">
        <f t="shared" si="7"/>
        <v>9.8538999999999994</v>
      </c>
      <c r="G25" s="22">
        <f t="shared" si="7"/>
        <v>9.8538999999999994</v>
      </c>
      <c r="H25" s="22">
        <f t="shared" si="7"/>
        <v>10.076099999999999</v>
      </c>
      <c r="I25" s="22">
        <f t="shared" si="7"/>
        <v>6.5149999999999997</v>
      </c>
      <c r="J25" s="22">
        <f t="shared" si="7"/>
        <v>7.4934000000000003</v>
      </c>
      <c r="K25" s="22">
        <f t="shared" si="7"/>
        <v>0.5675</v>
      </c>
      <c r="L25" s="22">
        <f t="shared" si="7"/>
        <v>0.18859999999999999</v>
      </c>
      <c r="M25" s="22">
        <f t="shared" si="7"/>
        <v>0.5675</v>
      </c>
      <c r="N25" s="22">
        <f t="shared" si="7"/>
        <v>1.7172000000000001</v>
      </c>
      <c r="O25" s="22">
        <f t="shared" si="7"/>
        <v>2.2039</v>
      </c>
      <c r="P25" s="22">
        <f t="shared" si="7"/>
        <v>0.67689999999999995</v>
      </c>
      <c r="Q25" s="22">
        <f t="shared" si="7"/>
        <v>-0.22219999999999976</v>
      </c>
      <c r="R25" s="22">
        <f t="shared" si="1"/>
        <v>0.22219999999999906</v>
      </c>
      <c r="S25" s="30"/>
      <c r="T25" s="5"/>
    </row>
    <row r="26" spans="1:20" x14ac:dyDescent="0.2">
      <c r="A26" s="8"/>
      <c r="B26" s="9"/>
      <c r="C26" s="8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31"/>
      <c r="T26" s="8"/>
    </row>
    <row r="27" spans="1:20" s="7" customFormat="1" x14ac:dyDescent="0.2">
      <c r="A27" s="5" t="s">
        <v>41</v>
      </c>
      <c r="B27" s="6" t="s">
        <v>42</v>
      </c>
      <c r="C27" s="5" t="s">
        <v>23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30"/>
      <c r="T27" s="5"/>
    </row>
    <row r="28" spans="1:20" s="7" customFormat="1" ht="25.5" x14ac:dyDescent="0.2">
      <c r="A28" s="5" t="s">
        <v>17</v>
      </c>
      <c r="B28" s="6" t="s">
        <v>43</v>
      </c>
      <c r="C28" s="5" t="s">
        <v>23</v>
      </c>
      <c r="D28" s="22">
        <f t="shared" ref="D28:Q28" si="8">D29+D38+D43+D58</f>
        <v>2.1044999999999998</v>
      </c>
      <c r="E28" s="22">
        <f t="shared" si="8"/>
        <v>0</v>
      </c>
      <c r="F28" s="22">
        <f t="shared" si="8"/>
        <v>2.1044999999999998</v>
      </c>
      <c r="G28" s="22">
        <f t="shared" si="8"/>
        <v>2.105</v>
      </c>
      <c r="H28" s="22">
        <f t="shared" si="8"/>
        <v>23.4315</v>
      </c>
      <c r="I28" s="22">
        <f t="shared" si="8"/>
        <v>0.52639999999999998</v>
      </c>
      <c r="J28" s="22">
        <f t="shared" si="8"/>
        <v>1.9634</v>
      </c>
      <c r="K28" s="22">
        <f t="shared" si="8"/>
        <v>0.5262</v>
      </c>
      <c r="L28" s="22">
        <f t="shared" si="8"/>
        <v>2.6153</v>
      </c>
      <c r="M28" s="22">
        <f t="shared" si="8"/>
        <v>0.5262</v>
      </c>
      <c r="N28" s="22">
        <f t="shared" si="8"/>
        <v>11.72</v>
      </c>
      <c r="O28" s="22">
        <f t="shared" si="8"/>
        <v>0.5262</v>
      </c>
      <c r="P28" s="22">
        <f t="shared" si="8"/>
        <v>7.1327999999999996</v>
      </c>
      <c r="Q28" s="22">
        <f t="shared" si="8"/>
        <v>-21.326999999999998</v>
      </c>
      <c r="R28" s="22">
        <f>IF(ISERROR(H28-G28),"нд",H28-G28)</f>
        <v>21.326499999999999</v>
      </c>
      <c r="S28" s="30"/>
      <c r="T28" s="5"/>
    </row>
    <row r="29" spans="1:20" s="7" customFormat="1" ht="38.25" x14ac:dyDescent="0.2">
      <c r="A29" s="10" t="s">
        <v>44</v>
      </c>
      <c r="B29" s="11" t="s">
        <v>45</v>
      </c>
      <c r="C29" s="8" t="s">
        <v>23</v>
      </c>
      <c r="D29" s="23">
        <f t="shared" ref="D29:Q29" si="9">D30+D33+D36</f>
        <v>2.1044999999999998</v>
      </c>
      <c r="E29" s="23">
        <f t="shared" si="9"/>
        <v>0</v>
      </c>
      <c r="F29" s="23">
        <f t="shared" si="9"/>
        <v>2.1044999999999998</v>
      </c>
      <c r="G29" s="23">
        <f t="shared" si="9"/>
        <v>2.105</v>
      </c>
      <c r="H29" s="23">
        <f t="shared" si="9"/>
        <v>23.4315</v>
      </c>
      <c r="I29" s="23">
        <f t="shared" si="9"/>
        <v>0.52639999999999998</v>
      </c>
      <c r="J29" s="23">
        <f t="shared" si="9"/>
        <v>1.9634</v>
      </c>
      <c r="K29" s="23">
        <f t="shared" si="9"/>
        <v>0.5262</v>
      </c>
      <c r="L29" s="23">
        <f t="shared" si="9"/>
        <v>2.6153</v>
      </c>
      <c r="M29" s="23">
        <f t="shared" si="9"/>
        <v>0.5262</v>
      </c>
      <c r="N29" s="23">
        <f t="shared" si="9"/>
        <v>11.72</v>
      </c>
      <c r="O29" s="23">
        <f t="shared" si="9"/>
        <v>0.5262</v>
      </c>
      <c r="P29" s="23">
        <f t="shared" si="9"/>
        <v>7.1327999999999996</v>
      </c>
      <c r="Q29" s="23">
        <f t="shared" si="9"/>
        <v>-21.326999999999998</v>
      </c>
      <c r="R29" s="23">
        <f>IF(ISERROR(H29-G29),"нд",H29-G29)</f>
        <v>21.326499999999999</v>
      </c>
      <c r="S29" s="31"/>
      <c r="T29" s="8"/>
    </row>
    <row r="30" spans="1:20" s="7" customFormat="1" ht="63.75" x14ac:dyDescent="0.2">
      <c r="A30" s="10" t="s">
        <v>46</v>
      </c>
      <c r="B30" s="11" t="s">
        <v>47</v>
      </c>
      <c r="C30" s="8" t="s">
        <v>23</v>
      </c>
      <c r="D30" s="23">
        <f t="shared" ref="D30:Q30" si="10">SUM(D31:D32)</f>
        <v>1.5681</v>
      </c>
      <c r="E30" s="23">
        <f t="shared" si="10"/>
        <v>0</v>
      </c>
      <c r="F30" s="23">
        <f t="shared" si="10"/>
        <v>1.5681</v>
      </c>
      <c r="G30" s="23">
        <f t="shared" si="10"/>
        <v>1.5680999999999998</v>
      </c>
      <c r="H30" s="23">
        <f>SUM(H31:H32)</f>
        <v>15.674099999999999</v>
      </c>
      <c r="I30" s="23">
        <f t="shared" si="10"/>
        <v>0.3921</v>
      </c>
      <c r="J30" s="23">
        <f t="shared" si="10"/>
        <v>1.5586</v>
      </c>
      <c r="K30" s="23">
        <f t="shared" si="10"/>
        <v>0.39200000000000002</v>
      </c>
      <c r="L30" s="23">
        <f t="shared" si="10"/>
        <v>1.6659999999999999</v>
      </c>
      <c r="M30" s="23">
        <f t="shared" si="10"/>
        <v>0.39200000000000002</v>
      </c>
      <c r="N30" s="23">
        <f t="shared" si="10"/>
        <v>8.8673000000000002</v>
      </c>
      <c r="O30" s="23">
        <f t="shared" si="10"/>
        <v>0.39200000000000002</v>
      </c>
      <c r="P30" s="23">
        <f t="shared" si="10"/>
        <v>3.5821999999999998</v>
      </c>
      <c r="Q30" s="23">
        <f t="shared" si="10"/>
        <v>-14.106</v>
      </c>
      <c r="R30" s="23">
        <f>IF(ISERROR(H30-G30),"нд",H30-G30)</f>
        <v>14.106</v>
      </c>
      <c r="S30" s="31"/>
      <c r="T30" s="8"/>
    </row>
    <row r="31" spans="1:20" s="7" customFormat="1" ht="63.75" x14ac:dyDescent="0.2">
      <c r="A31" s="12" t="s">
        <v>46</v>
      </c>
      <c r="B31" s="15" t="s">
        <v>129</v>
      </c>
      <c r="C31" s="14" t="s">
        <v>23</v>
      </c>
      <c r="D31" s="24">
        <v>1.5681</v>
      </c>
      <c r="E31" s="24">
        <v>0</v>
      </c>
      <c r="F31" s="24">
        <f>D31-E31</f>
        <v>1.5681</v>
      </c>
      <c r="G31" s="24">
        <f>IF(ISERROR(I31+K31+M31+O31),"нд",I31+K31+M31+O31)</f>
        <v>1.5680999999999998</v>
      </c>
      <c r="H31" s="24">
        <f>J31+L31+N31+P31</f>
        <v>15.674099999999999</v>
      </c>
      <c r="I31" s="24">
        <v>0.3921</v>
      </c>
      <c r="J31" s="24">
        <v>1.5586</v>
      </c>
      <c r="K31" s="24">
        <v>0.39200000000000002</v>
      </c>
      <c r="L31" s="24">
        <v>1.6659999999999999</v>
      </c>
      <c r="M31" s="24">
        <v>0.39200000000000002</v>
      </c>
      <c r="N31" s="24">
        <v>8.8673000000000002</v>
      </c>
      <c r="O31" s="24">
        <v>0.39200000000000002</v>
      </c>
      <c r="P31" s="24">
        <v>3.5821999999999998</v>
      </c>
      <c r="Q31" s="24">
        <f>F31-H31</f>
        <v>-14.106</v>
      </c>
      <c r="R31" s="24">
        <f>IF(ISERROR(H31-G31),"нд",H31-G31)</f>
        <v>14.106</v>
      </c>
      <c r="S31" s="32">
        <f>IF(R31="нд","нд",IFERROR(R31/G31*100,IF(H31&gt;0,100,0)))</f>
        <v>899.55997704228048</v>
      </c>
      <c r="T31" s="38" t="s">
        <v>197</v>
      </c>
    </row>
    <row r="32" spans="1:20" s="7" customFormat="1" x14ac:dyDescent="0.2">
      <c r="A32" s="10" t="s">
        <v>18</v>
      </c>
      <c r="B32" s="11" t="s">
        <v>18</v>
      </c>
      <c r="C32" s="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31"/>
      <c r="T32" s="8"/>
    </row>
    <row r="33" spans="1:20" s="7" customFormat="1" ht="63.75" x14ac:dyDescent="0.2">
      <c r="A33" s="10" t="s">
        <v>48</v>
      </c>
      <c r="B33" s="11" t="s">
        <v>49</v>
      </c>
      <c r="C33" s="8" t="s">
        <v>23</v>
      </c>
      <c r="D33" s="23">
        <f t="shared" ref="D33:Q33" si="11">SUM(D34:D35)</f>
        <v>0.53639999999999999</v>
      </c>
      <c r="E33" s="23">
        <f t="shared" si="11"/>
        <v>0</v>
      </c>
      <c r="F33" s="23">
        <f t="shared" si="11"/>
        <v>0.53639999999999999</v>
      </c>
      <c r="G33" s="23">
        <f t="shared" si="11"/>
        <v>0.53690000000000004</v>
      </c>
      <c r="H33" s="23">
        <f t="shared" si="11"/>
        <v>7.7574000000000005</v>
      </c>
      <c r="I33" s="23">
        <f t="shared" si="11"/>
        <v>0.1343</v>
      </c>
      <c r="J33" s="23">
        <f t="shared" si="11"/>
        <v>0.40479999999999999</v>
      </c>
      <c r="K33" s="23">
        <f t="shared" si="11"/>
        <v>0.13420000000000001</v>
      </c>
      <c r="L33" s="23">
        <f t="shared" si="11"/>
        <v>0.94930000000000003</v>
      </c>
      <c r="M33" s="23">
        <f t="shared" si="11"/>
        <v>0.13420000000000001</v>
      </c>
      <c r="N33" s="23">
        <f t="shared" si="11"/>
        <v>2.8527</v>
      </c>
      <c r="O33" s="23">
        <f t="shared" si="11"/>
        <v>0.13420000000000001</v>
      </c>
      <c r="P33" s="23">
        <f t="shared" si="11"/>
        <v>3.5506000000000002</v>
      </c>
      <c r="Q33" s="23">
        <f t="shared" si="11"/>
        <v>-7.2210000000000001</v>
      </c>
      <c r="R33" s="23">
        <f>IF(ISERROR(H33-G33),"нд",H33-G33)</f>
        <v>7.2205000000000004</v>
      </c>
      <c r="S33" s="31"/>
      <c r="T33" s="8"/>
    </row>
    <row r="34" spans="1:20" s="7" customFormat="1" ht="63.75" x14ac:dyDescent="0.2">
      <c r="A34" s="12" t="s">
        <v>48</v>
      </c>
      <c r="B34" s="15" t="s">
        <v>130</v>
      </c>
      <c r="C34" s="14" t="s">
        <v>23</v>
      </c>
      <c r="D34" s="24">
        <v>0.53639999999999999</v>
      </c>
      <c r="E34" s="24">
        <v>0</v>
      </c>
      <c r="F34" s="24">
        <f t="shared" ref="F34" si="12">D34-E34</f>
        <v>0.53639999999999999</v>
      </c>
      <c r="G34" s="24">
        <f t="shared" ref="G34" si="13">IF(ISERROR(I34+K34+M34+O34),"нд",I34+K34+M34+O34)</f>
        <v>0.53690000000000004</v>
      </c>
      <c r="H34" s="24">
        <f t="shared" ref="H34" si="14">J34+L34+N34+P34</f>
        <v>7.7574000000000005</v>
      </c>
      <c r="I34" s="24">
        <v>0.1343</v>
      </c>
      <c r="J34" s="24">
        <v>0.40479999999999999</v>
      </c>
      <c r="K34" s="24">
        <v>0.13420000000000001</v>
      </c>
      <c r="L34" s="24">
        <v>0.94930000000000003</v>
      </c>
      <c r="M34" s="24">
        <v>0.13420000000000001</v>
      </c>
      <c r="N34" s="24">
        <v>2.8527</v>
      </c>
      <c r="O34" s="24">
        <v>0.13420000000000001</v>
      </c>
      <c r="P34" s="24">
        <v>3.5506000000000002</v>
      </c>
      <c r="Q34" s="24">
        <f t="shared" ref="Q34" si="15">F34-H34</f>
        <v>-7.2210000000000001</v>
      </c>
      <c r="R34" s="24">
        <f t="shared" ref="R34" si="16">IF(ISERROR(H34-G34),"нд",H34-G34)</f>
        <v>7.2205000000000004</v>
      </c>
      <c r="S34" s="32">
        <f>IF(R34="нд","нд",IFERROR(R34/G34*100,IF(H34&gt;0,100,0)))</f>
        <v>1344.8500651890481</v>
      </c>
      <c r="T34" s="38" t="s">
        <v>197</v>
      </c>
    </row>
    <row r="35" spans="1:20" s="7" customFormat="1" x14ac:dyDescent="0.2">
      <c r="A35" s="10" t="s">
        <v>18</v>
      </c>
      <c r="B35" s="11" t="s">
        <v>18</v>
      </c>
      <c r="C35" s="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31"/>
      <c r="T35" s="8"/>
    </row>
    <row r="36" spans="1:20" s="7" customFormat="1" ht="51" x14ac:dyDescent="0.2">
      <c r="A36" s="10" t="s">
        <v>50</v>
      </c>
      <c r="B36" s="11" t="s">
        <v>51</v>
      </c>
      <c r="C36" s="8" t="s">
        <v>23</v>
      </c>
      <c r="D36" s="23">
        <v>0</v>
      </c>
      <c r="E36" s="23"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23">
        <v>0</v>
      </c>
      <c r="S36" s="31"/>
      <c r="T36" s="8"/>
    </row>
    <row r="37" spans="1:20" s="7" customFormat="1" x14ac:dyDescent="0.2">
      <c r="A37" s="10" t="s">
        <v>18</v>
      </c>
      <c r="B37" s="11" t="s">
        <v>18</v>
      </c>
      <c r="C37" s="8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31"/>
      <c r="T37" s="8"/>
    </row>
    <row r="38" spans="1:20" s="7" customFormat="1" ht="38.25" x14ac:dyDescent="0.2">
      <c r="A38" s="10" t="s">
        <v>52</v>
      </c>
      <c r="B38" s="11" t="s">
        <v>53</v>
      </c>
      <c r="C38" s="8" t="s">
        <v>23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31"/>
      <c r="T38" s="8"/>
    </row>
    <row r="39" spans="1:20" s="7" customFormat="1" ht="63.75" x14ac:dyDescent="0.2">
      <c r="A39" s="10" t="s">
        <v>54</v>
      </c>
      <c r="B39" s="11" t="s">
        <v>55</v>
      </c>
      <c r="C39" s="8" t="s">
        <v>23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31"/>
      <c r="T39" s="8"/>
    </row>
    <row r="40" spans="1:20" s="7" customFormat="1" x14ac:dyDescent="0.2">
      <c r="A40" s="10" t="s">
        <v>18</v>
      </c>
      <c r="B40" s="11" t="s">
        <v>18</v>
      </c>
      <c r="C40" s="8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31"/>
      <c r="T40" s="8"/>
    </row>
    <row r="41" spans="1:20" s="7" customFormat="1" ht="38.25" x14ac:dyDescent="0.2">
      <c r="A41" s="10" t="s">
        <v>56</v>
      </c>
      <c r="B41" s="11" t="s">
        <v>57</v>
      </c>
      <c r="C41" s="8" t="s">
        <v>23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31"/>
      <c r="T41" s="8"/>
    </row>
    <row r="42" spans="1:20" s="7" customFormat="1" x14ac:dyDescent="0.2">
      <c r="A42" s="10" t="s">
        <v>18</v>
      </c>
      <c r="B42" s="11" t="s">
        <v>18</v>
      </c>
      <c r="C42" s="8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31"/>
      <c r="T42" s="8"/>
    </row>
    <row r="43" spans="1:20" s="7" customFormat="1" ht="51" x14ac:dyDescent="0.2">
      <c r="A43" s="10" t="s">
        <v>58</v>
      </c>
      <c r="B43" s="11" t="s">
        <v>59</v>
      </c>
      <c r="C43" s="8" t="s">
        <v>23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3">
        <v>0</v>
      </c>
      <c r="J43" s="23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31"/>
      <c r="T43" s="8"/>
    </row>
    <row r="44" spans="1:20" s="7" customFormat="1" ht="38.25" x14ac:dyDescent="0.2">
      <c r="A44" s="10" t="s">
        <v>60</v>
      </c>
      <c r="B44" s="11" t="s">
        <v>61</v>
      </c>
      <c r="C44" s="8" t="s">
        <v>23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31"/>
      <c r="T44" s="8"/>
    </row>
    <row r="45" spans="1:20" s="7" customFormat="1" ht="102" x14ac:dyDescent="0.2">
      <c r="A45" s="10" t="s">
        <v>60</v>
      </c>
      <c r="B45" s="11" t="s">
        <v>62</v>
      </c>
      <c r="C45" s="8" t="s">
        <v>23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31"/>
      <c r="T45" s="8"/>
    </row>
    <row r="46" spans="1:20" s="7" customFormat="1" x14ac:dyDescent="0.2">
      <c r="A46" s="10" t="s">
        <v>18</v>
      </c>
      <c r="B46" s="11" t="s">
        <v>18</v>
      </c>
      <c r="C46" s="8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31"/>
      <c r="T46" s="8"/>
    </row>
    <row r="47" spans="1:20" s="7" customFormat="1" ht="89.25" x14ac:dyDescent="0.2">
      <c r="A47" s="10" t="s">
        <v>60</v>
      </c>
      <c r="B47" s="11" t="s">
        <v>63</v>
      </c>
      <c r="C47" s="8" t="s">
        <v>23</v>
      </c>
      <c r="D47" s="23">
        <v>0</v>
      </c>
      <c r="E47" s="23">
        <v>0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31"/>
      <c r="T47" s="8"/>
    </row>
    <row r="48" spans="1:20" s="7" customFormat="1" x14ac:dyDescent="0.2">
      <c r="A48" s="10" t="s">
        <v>18</v>
      </c>
      <c r="B48" s="11" t="s">
        <v>18</v>
      </c>
      <c r="C48" s="8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31"/>
      <c r="T48" s="8"/>
    </row>
    <row r="49" spans="1:20" s="7" customFormat="1" ht="89.25" x14ac:dyDescent="0.2">
      <c r="A49" s="10" t="s">
        <v>60</v>
      </c>
      <c r="B49" s="11" t="s">
        <v>64</v>
      </c>
      <c r="C49" s="8" t="s">
        <v>23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31"/>
      <c r="T49" s="8"/>
    </row>
    <row r="50" spans="1:20" s="7" customFormat="1" x14ac:dyDescent="0.2">
      <c r="A50" s="10" t="s">
        <v>18</v>
      </c>
      <c r="B50" s="11" t="s">
        <v>18</v>
      </c>
      <c r="C50" s="8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31"/>
      <c r="T50" s="8"/>
    </row>
    <row r="51" spans="1:20" s="7" customFormat="1" ht="38.25" x14ac:dyDescent="0.2">
      <c r="A51" s="10" t="s">
        <v>65</v>
      </c>
      <c r="B51" s="11" t="s">
        <v>61</v>
      </c>
      <c r="C51" s="8" t="s">
        <v>23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31"/>
      <c r="T51" s="8"/>
    </row>
    <row r="52" spans="1:20" s="7" customFormat="1" ht="102" x14ac:dyDescent="0.2">
      <c r="A52" s="10" t="s">
        <v>65</v>
      </c>
      <c r="B52" s="11" t="s">
        <v>62</v>
      </c>
      <c r="C52" s="8" t="s">
        <v>23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31"/>
      <c r="T52" s="8"/>
    </row>
    <row r="53" spans="1:20" s="7" customFormat="1" x14ac:dyDescent="0.2">
      <c r="A53" s="10" t="s">
        <v>18</v>
      </c>
      <c r="B53" s="11" t="s">
        <v>18</v>
      </c>
      <c r="C53" s="8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31"/>
      <c r="T53" s="8"/>
    </row>
    <row r="54" spans="1:20" s="7" customFormat="1" ht="89.25" x14ac:dyDescent="0.2">
      <c r="A54" s="10" t="s">
        <v>65</v>
      </c>
      <c r="B54" s="11" t="s">
        <v>63</v>
      </c>
      <c r="C54" s="8" t="s">
        <v>23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31"/>
      <c r="T54" s="8"/>
    </row>
    <row r="55" spans="1:20" s="7" customFormat="1" x14ac:dyDescent="0.2">
      <c r="A55" s="10" t="s">
        <v>18</v>
      </c>
      <c r="B55" s="11" t="s">
        <v>18</v>
      </c>
      <c r="C55" s="8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31"/>
      <c r="T55" s="8"/>
    </row>
    <row r="56" spans="1:20" s="7" customFormat="1" ht="89.25" x14ac:dyDescent="0.2">
      <c r="A56" s="10" t="s">
        <v>65</v>
      </c>
      <c r="B56" s="11" t="s">
        <v>66</v>
      </c>
      <c r="C56" s="8" t="s">
        <v>23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31"/>
      <c r="T56" s="8"/>
    </row>
    <row r="57" spans="1:20" s="7" customFormat="1" x14ac:dyDescent="0.2">
      <c r="A57" s="10" t="s">
        <v>18</v>
      </c>
      <c r="B57" s="11" t="s">
        <v>18</v>
      </c>
      <c r="C57" s="8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31"/>
      <c r="T57" s="8"/>
    </row>
    <row r="58" spans="1:20" s="7" customFormat="1" ht="76.5" x14ac:dyDescent="0.2">
      <c r="A58" s="10" t="s">
        <v>67</v>
      </c>
      <c r="B58" s="11" t="s">
        <v>68</v>
      </c>
      <c r="C58" s="8" t="s">
        <v>23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31"/>
      <c r="T58" s="8"/>
    </row>
    <row r="59" spans="1:20" s="7" customFormat="1" ht="63.75" x14ac:dyDescent="0.2">
      <c r="A59" s="10" t="s">
        <v>69</v>
      </c>
      <c r="B59" s="11" t="s">
        <v>70</v>
      </c>
      <c r="C59" s="8" t="s">
        <v>23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31"/>
      <c r="T59" s="8"/>
    </row>
    <row r="60" spans="1:20" s="7" customFormat="1" x14ac:dyDescent="0.2">
      <c r="A60" s="10" t="s">
        <v>18</v>
      </c>
      <c r="B60" s="11" t="s">
        <v>18</v>
      </c>
      <c r="C60" s="8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31"/>
      <c r="T60" s="8"/>
    </row>
    <row r="61" spans="1:20" s="7" customFormat="1" ht="63.75" x14ac:dyDescent="0.2">
      <c r="A61" s="10" t="s">
        <v>71</v>
      </c>
      <c r="B61" s="11" t="s">
        <v>72</v>
      </c>
      <c r="C61" s="8" t="s">
        <v>23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31"/>
      <c r="T61" s="8"/>
    </row>
    <row r="62" spans="1:20" s="16" customFormat="1" x14ac:dyDescent="0.2">
      <c r="A62" s="10" t="s">
        <v>18</v>
      </c>
      <c r="B62" s="11" t="s">
        <v>18</v>
      </c>
      <c r="C62" s="8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31"/>
      <c r="T62" s="8"/>
    </row>
    <row r="63" spans="1:20" s="16" customFormat="1" ht="38.25" x14ac:dyDescent="0.2">
      <c r="A63" s="17" t="s">
        <v>19</v>
      </c>
      <c r="B63" s="18" t="s">
        <v>73</v>
      </c>
      <c r="C63" s="5" t="s">
        <v>23</v>
      </c>
      <c r="D63" s="22">
        <f t="shared" ref="D63:Q63" si="17">D64+D82+D94+D118</f>
        <v>34.102000000000004</v>
      </c>
      <c r="E63" s="22">
        <f t="shared" si="17"/>
        <v>0</v>
      </c>
      <c r="F63" s="22">
        <f t="shared" si="17"/>
        <v>34.102000000000004</v>
      </c>
      <c r="G63" s="22">
        <f t="shared" si="17"/>
        <v>31.298349999999999</v>
      </c>
      <c r="H63" s="22">
        <f t="shared" si="17"/>
        <v>30.655380000000001</v>
      </c>
      <c r="I63" s="22">
        <f t="shared" si="17"/>
        <v>0.52549999999999997</v>
      </c>
      <c r="J63" s="22">
        <f t="shared" si="17"/>
        <v>1.2778</v>
      </c>
      <c r="K63" s="22">
        <f t="shared" si="17"/>
        <v>10.986600000000001</v>
      </c>
      <c r="L63" s="22">
        <f t="shared" si="17"/>
        <v>8.0848000000000013</v>
      </c>
      <c r="M63" s="22">
        <f t="shared" si="17"/>
        <v>13.606449999999999</v>
      </c>
      <c r="N63" s="22">
        <f t="shared" si="17"/>
        <v>18.281739999999999</v>
      </c>
      <c r="O63" s="22">
        <f t="shared" si="17"/>
        <v>6.1798000000000002</v>
      </c>
      <c r="P63" s="22">
        <f t="shared" si="17"/>
        <v>3.0110399999999999</v>
      </c>
      <c r="Q63" s="22">
        <f t="shared" si="17"/>
        <v>3.446620000000002</v>
      </c>
      <c r="R63" s="22">
        <f>IF(ISERROR(H63-G63),"нд",H63-G63)</f>
        <v>-0.64296999999999827</v>
      </c>
      <c r="S63" s="30"/>
      <c r="T63" s="5"/>
    </row>
    <row r="64" spans="1:20" s="16" customFormat="1" ht="63.75" x14ac:dyDescent="0.2">
      <c r="A64" s="10" t="s">
        <v>74</v>
      </c>
      <c r="B64" s="11" t="s">
        <v>75</v>
      </c>
      <c r="C64" s="8" t="s">
        <v>23</v>
      </c>
      <c r="D64" s="23">
        <f t="shared" ref="D64:Q64" si="18">D65+D79</f>
        <v>11.493500000000001</v>
      </c>
      <c r="E64" s="23">
        <f t="shared" si="18"/>
        <v>0</v>
      </c>
      <c r="F64" s="23">
        <f t="shared" si="18"/>
        <v>11.493500000000001</v>
      </c>
      <c r="G64" s="23">
        <f t="shared" si="18"/>
        <v>11.493400000000001</v>
      </c>
      <c r="H64" s="23">
        <f t="shared" si="18"/>
        <v>10.8012</v>
      </c>
      <c r="I64" s="23">
        <f t="shared" si="18"/>
        <v>0</v>
      </c>
      <c r="J64" s="23">
        <f t="shared" si="18"/>
        <v>0</v>
      </c>
      <c r="K64" s="23">
        <f t="shared" si="18"/>
        <v>4.1252000000000004</v>
      </c>
      <c r="L64" s="23">
        <f t="shared" si="18"/>
        <v>3.7812000000000001</v>
      </c>
      <c r="M64" s="23">
        <f t="shared" si="18"/>
        <v>1.7139000000000002</v>
      </c>
      <c r="N64" s="23">
        <f t="shared" si="18"/>
        <v>6.9291999999999998</v>
      </c>
      <c r="O64" s="23">
        <f t="shared" si="18"/>
        <v>5.6543000000000001</v>
      </c>
      <c r="P64" s="23">
        <f t="shared" si="18"/>
        <v>9.0800000000000006E-2</v>
      </c>
      <c r="Q64" s="23">
        <f t="shared" si="18"/>
        <v>0.69230000000000036</v>
      </c>
      <c r="R64" s="23">
        <f>IF(ISERROR(H64-G64),"нд",H64-G64)</f>
        <v>-0.69220000000000148</v>
      </c>
      <c r="S64" s="31"/>
      <c r="T64" s="8"/>
    </row>
    <row r="65" spans="1:20" s="16" customFormat="1" ht="25.5" x14ac:dyDescent="0.2">
      <c r="A65" s="10" t="s">
        <v>76</v>
      </c>
      <c r="B65" s="11" t="s">
        <v>77</v>
      </c>
      <c r="C65" s="8" t="s">
        <v>23</v>
      </c>
      <c r="D65" s="23">
        <f t="shared" ref="D65:Q65" si="19">SUM(D66:D78)</f>
        <v>5.8391999999999999</v>
      </c>
      <c r="E65" s="23">
        <f t="shared" si="19"/>
        <v>0</v>
      </c>
      <c r="F65" s="23">
        <f t="shared" si="19"/>
        <v>5.8391999999999999</v>
      </c>
      <c r="G65" s="23">
        <f t="shared" si="19"/>
        <v>5.8391000000000002</v>
      </c>
      <c r="H65" s="23">
        <f t="shared" si="19"/>
        <v>4.9611999999999998</v>
      </c>
      <c r="I65" s="23">
        <f t="shared" si="19"/>
        <v>0</v>
      </c>
      <c r="J65" s="23">
        <f t="shared" si="19"/>
        <v>0</v>
      </c>
      <c r="K65" s="23">
        <f t="shared" si="19"/>
        <v>4.1252000000000004</v>
      </c>
      <c r="L65" s="23">
        <f t="shared" si="19"/>
        <v>3.7812000000000001</v>
      </c>
      <c r="M65" s="23">
        <f t="shared" si="19"/>
        <v>1.7139000000000002</v>
      </c>
      <c r="N65" s="23">
        <f t="shared" si="19"/>
        <v>1.18</v>
      </c>
      <c r="O65" s="23">
        <f t="shared" si="19"/>
        <v>0</v>
      </c>
      <c r="P65" s="23">
        <f t="shared" si="19"/>
        <v>0</v>
      </c>
      <c r="Q65" s="23">
        <f t="shared" si="19"/>
        <v>0.87800000000000011</v>
      </c>
      <c r="R65" s="23">
        <f>IF(ISERROR(H65-G65),"нд",H65-G65)</f>
        <v>-0.87790000000000035</v>
      </c>
      <c r="S65" s="31"/>
      <c r="T65" s="8"/>
    </row>
    <row r="66" spans="1:20" s="16" customFormat="1" ht="51" x14ac:dyDescent="0.2">
      <c r="A66" s="12" t="s">
        <v>76</v>
      </c>
      <c r="B66" s="13" t="s">
        <v>131</v>
      </c>
      <c r="C66" s="14" t="s">
        <v>148</v>
      </c>
      <c r="D66" s="24">
        <v>0.27760000000000001</v>
      </c>
      <c r="E66" s="24">
        <v>0</v>
      </c>
      <c r="F66" s="24">
        <f t="shared" ref="F66:F77" si="20">D66-E66</f>
        <v>0.27760000000000001</v>
      </c>
      <c r="G66" s="24">
        <f t="shared" ref="G66:G77" si="21">IF(ISERROR(I66+K66+M66+O66),"нд",I66+K66+M66+O66)</f>
        <v>0.27760000000000001</v>
      </c>
      <c r="H66" s="24">
        <f t="shared" ref="H66" si="22">J66+L66+N66+P66</f>
        <v>0.26750000000000002</v>
      </c>
      <c r="I66" s="24">
        <v>0</v>
      </c>
      <c r="J66" s="24">
        <v>0</v>
      </c>
      <c r="K66" s="24">
        <v>0.27760000000000001</v>
      </c>
      <c r="L66" s="24">
        <v>0.26750000000000002</v>
      </c>
      <c r="M66" s="24">
        <v>0</v>
      </c>
      <c r="N66" s="24">
        <v>0</v>
      </c>
      <c r="O66" s="24">
        <v>0</v>
      </c>
      <c r="P66" s="24">
        <v>0</v>
      </c>
      <c r="Q66" s="24">
        <f t="shared" ref="Q66:Q77" si="23">F66-H66</f>
        <v>1.0099999999999998E-2</v>
      </c>
      <c r="R66" s="24">
        <f t="shared" ref="R66:R77" si="24">IF(ISERROR(H66-G66),"нд",H66-G66)</f>
        <v>-1.0099999999999998E-2</v>
      </c>
      <c r="S66" s="32">
        <f t="shared" ref="S66:S77" si="25">IF(R66="нд","нд",IFERROR(R66/G66*100,IF(H66&gt;0,100,0)))</f>
        <v>-3.6383285302593653</v>
      </c>
      <c r="T66" s="14"/>
    </row>
    <row r="67" spans="1:20" s="16" customFormat="1" ht="51" x14ac:dyDescent="0.2">
      <c r="A67" s="12" t="s">
        <v>76</v>
      </c>
      <c r="B67" s="13" t="s">
        <v>132</v>
      </c>
      <c r="C67" s="14" t="s">
        <v>149</v>
      </c>
      <c r="D67" s="24">
        <v>0.96830000000000005</v>
      </c>
      <c r="E67" s="24">
        <v>0</v>
      </c>
      <c r="F67" s="24">
        <f t="shared" si="20"/>
        <v>0.96830000000000005</v>
      </c>
      <c r="G67" s="24">
        <f t="shared" si="21"/>
        <v>0.96830000000000005</v>
      </c>
      <c r="H67" s="24">
        <f t="shared" ref="H67:H77" si="26">J67+L67+N67+P67</f>
        <v>0.58399999999999996</v>
      </c>
      <c r="I67" s="24">
        <v>0</v>
      </c>
      <c r="J67" s="24">
        <v>0</v>
      </c>
      <c r="K67" s="24">
        <v>0</v>
      </c>
      <c r="L67" s="24">
        <v>0</v>
      </c>
      <c r="M67" s="24">
        <v>0.96830000000000005</v>
      </c>
      <c r="N67" s="24">
        <v>0.58399999999999996</v>
      </c>
      <c r="O67" s="24">
        <v>0</v>
      </c>
      <c r="P67" s="24">
        <v>0</v>
      </c>
      <c r="Q67" s="24">
        <f t="shared" si="23"/>
        <v>0.38430000000000009</v>
      </c>
      <c r="R67" s="24">
        <f t="shared" si="24"/>
        <v>-0.38430000000000009</v>
      </c>
      <c r="S67" s="32">
        <f t="shared" si="25"/>
        <v>-39.688113188061557</v>
      </c>
      <c r="T67" s="38" t="s">
        <v>198</v>
      </c>
    </row>
    <row r="68" spans="1:20" s="16" customFormat="1" ht="51" x14ac:dyDescent="0.2">
      <c r="A68" s="12" t="s">
        <v>76</v>
      </c>
      <c r="B68" s="13" t="s">
        <v>133</v>
      </c>
      <c r="C68" s="14" t="s">
        <v>150</v>
      </c>
      <c r="D68" s="24">
        <v>0.27760000000000001</v>
      </c>
      <c r="E68" s="24">
        <v>0</v>
      </c>
      <c r="F68" s="24">
        <f t="shared" si="20"/>
        <v>0.27760000000000001</v>
      </c>
      <c r="G68" s="24">
        <f t="shared" si="21"/>
        <v>0.27760000000000001</v>
      </c>
      <c r="H68" s="24">
        <f t="shared" si="26"/>
        <v>0.26719999999999999</v>
      </c>
      <c r="I68" s="24">
        <v>0</v>
      </c>
      <c r="J68" s="24">
        <v>0</v>
      </c>
      <c r="K68" s="24">
        <v>0.27760000000000001</v>
      </c>
      <c r="L68" s="24">
        <v>0.26719999999999999</v>
      </c>
      <c r="M68" s="24">
        <v>0</v>
      </c>
      <c r="N68" s="24">
        <v>0</v>
      </c>
      <c r="O68" s="24">
        <v>0</v>
      </c>
      <c r="P68" s="24">
        <v>0</v>
      </c>
      <c r="Q68" s="24">
        <f t="shared" si="23"/>
        <v>1.040000000000002E-2</v>
      </c>
      <c r="R68" s="24">
        <f t="shared" si="24"/>
        <v>-1.040000000000002E-2</v>
      </c>
      <c r="S68" s="32">
        <f t="shared" si="25"/>
        <v>-3.7463976945245032</v>
      </c>
      <c r="T68" s="14"/>
    </row>
    <row r="69" spans="1:20" s="7" customFormat="1" ht="38.25" x14ac:dyDescent="0.2">
      <c r="A69" s="12" t="s">
        <v>76</v>
      </c>
      <c r="B69" s="13" t="s">
        <v>134</v>
      </c>
      <c r="C69" s="14" t="s">
        <v>151</v>
      </c>
      <c r="D69" s="24">
        <v>0.27850000000000003</v>
      </c>
      <c r="E69" s="24">
        <v>0</v>
      </c>
      <c r="F69" s="24">
        <f t="shared" si="20"/>
        <v>0.27850000000000003</v>
      </c>
      <c r="G69" s="24">
        <f t="shared" si="21"/>
        <v>0.27850000000000003</v>
      </c>
      <c r="H69" s="24">
        <f t="shared" si="26"/>
        <v>0.2676</v>
      </c>
      <c r="I69" s="24">
        <v>0</v>
      </c>
      <c r="J69" s="24">
        <v>0</v>
      </c>
      <c r="K69" s="24">
        <v>0.27850000000000003</v>
      </c>
      <c r="L69" s="24">
        <v>0.2676</v>
      </c>
      <c r="M69" s="24">
        <v>0</v>
      </c>
      <c r="N69" s="24">
        <v>0</v>
      </c>
      <c r="O69" s="24">
        <v>0</v>
      </c>
      <c r="P69" s="24">
        <v>0</v>
      </c>
      <c r="Q69" s="24">
        <f t="shared" si="23"/>
        <v>1.0900000000000021E-2</v>
      </c>
      <c r="R69" s="24">
        <f t="shared" si="24"/>
        <v>-1.0900000000000021E-2</v>
      </c>
      <c r="S69" s="32">
        <f t="shared" si="25"/>
        <v>-3.9138240574506358</v>
      </c>
      <c r="T69" s="14"/>
    </row>
    <row r="70" spans="1:20" s="7" customFormat="1" ht="38.25" x14ac:dyDescent="0.2">
      <c r="A70" s="12" t="s">
        <v>76</v>
      </c>
      <c r="B70" s="13" t="s">
        <v>135</v>
      </c>
      <c r="C70" s="14" t="s">
        <v>152</v>
      </c>
      <c r="D70" s="24">
        <v>0.2185</v>
      </c>
      <c r="E70" s="24">
        <v>0</v>
      </c>
      <c r="F70" s="24">
        <f t="shared" si="20"/>
        <v>0.2185</v>
      </c>
      <c r="G70" s="24">
        <f t="shared" si="21"/>
        <v>0.2185</v>
      </c>
      <c r="H70" s="24">
        <f t="shared" si="26"/>
        <v>0.21479999999999999</v>
      </c>
      <c r="I70" s="24">
        <v>0</v>
      </c>
      <c r="J70" s="24">
        <v>0</v>
      </c>
      <c r="K70" s="24">
        <v>0.2185</v>
      </c>
      <c r="L70" s="24">
        <v>0.21479999999999999</v>
      </c>
      <c r="M70" s="24">
        <v>0</v>
      </c>
      <c r="N70" s="24">
        <v>0</v>
      </c>
      <c r="O70" s="24">
        <v>0</v>
      </c>
      <c r="P70" s="24">
        <v>0</v>
      </c>
      <c r="Q70" s="24">
        <f t="shared" si="23"/>
        <v>3.7000000000000088E-3</v>
      </c>
      <c r="R70" s="24">
        <f t="shared" si="24"/>
        <v>-3.7000000000000088E-3</v>
      </c>
      <c r="S70" s="32">
        <f t="shared" si="25"/>
        <v>-1.6933638443935968</v>
      </c>
      <c r="T70" s="14"/>
    </row>
    <row r="71" spans="1:20" s="7" customFormat="1" ht="38.25" x14ac:dyDescent="0.2">
      <c r="A71" s="12" t="s">
        <v>76</v>
      </c>
      <c r="B71" s="13" t="s">
        <v>136</v>
      </c>
      <c r="C71" s="14" t="s">
        <v>153</v>
      </c>
      <c r="D71" s="24">
        <v>0.2777</v>
      </c>
      <c r="E71" s="24">
        <v>0</v>
      </c>
      <c r="F71" s="24">
        <f t="shared" si="20"/>
        <v>0.2777</v>
      </c>
      <c r="G71" s="24">
        <f t="shared" si="21"/>
        <v>0.2777</v>
      </c>
      <c r="H71" s="24">
        <f t="shared" si="26"/>
        <v>0.26750000000000002</v>
      </c>
      <c r="I71" s="24">
        <v>0</v>
      </c>
      <c r="J71" s="24">
        <v>0</v>
      </c>
      <c r="K71" s="24">
        <v>0.2777</v>
      </c>
      <c r="L71" s="24">
        <v>0.26750000000000002</v>
      </c>
      <c r="M71" s="24">
        <v>0</v>
      </c>
      <c r="N71" s="24">
        <v>0</v>
      </c>
      <c r="O71" s="24">
        <v>0</v>
      </c>
      <c r="P71" s="24">
        <v>0</v>
      </c>
      <c r="Q71" s="24">
        <f t="shared" si="23"/>
        <v>1.0199999999999987E-2</v>
      </c>
      <c r="R71" s="24">
        <f t="shared" si="24"/>
        <v>-1.0199999999999987E-2</v>
      </c>
      <c r="S71" s="32">
        <f t="shared" si="25"/>
        <v>-3.6730284479654256</v>
      </c>
      <c r="T71" s="14"/>
    </row>
    <row r="72" spans="1:20" s="7" customFormat="1" ht="38.25" x14ac:dyDescent="0.2">
      <c r="A72" s="12" t="s">
        <v>76</v>
      </c>
      <c r="B72" s="13" t="s">
        <v>137</v>
      </c>
      <c r="C72" s="14" t="s">
        <v>154</v>
      </c>
      <c r="D72" s="24">
        <v>0.27760000000000001</v>
      </c>
      <c r="E72" s="24">
        <v>0</v>
      </c>
      <c r="F72" s="24">
        <f t="shared" si="20"/>
        <v>0.27760000000000001</v>
      </c>
      <c r="G72" s="24">
        <f t="shared" si="21"/>
        <v>0.27760000000000001</v>
      </c>
      <c r="H72" s="24">
        <f t="shared" si="26"/>
        <v>0.26679999999999998</v>
      </c>
      <c r="I72" s="24">
        <v>0</v>
      </c>
      <c r="J72" s="24">
        <v>0</v>
      </c>
      <c r="K72" s="24">
        <v>0.27760000000000001</v>
      </c>
      <c r="L72" s="24">
        <v>0.26679999999999998</v>
      </c>
      <c r="M72" s="24">
        <v>0</v>
      </c>
      <c r="N72" s="24">
        <v>0</v>
      </c>
      <c r="O72" s="24">
        <v>0</v>
      </c>
      <c r="P72" s="24">
        <v>0</v>
      </c>
      <c r="Q72" s="24">
        <f t="shared" si="23"/>
        <v>1.0800000000000032E-2</v>
      </c>
      <c r="R72" s="24">
        <f t="shared" si="24"/>
        <v>-1.0800000000000032E-2</v>
      </c>
      <c r="S72" s="32">
        <f t="shared" si="25"/>
        <v>-3.89048991354468</v>
      </c>
      <c r="T72" s="14"/>
    </row>
    <row r="73" spans="1:20" s="7" customFormat="1" ht="51" x14ac:dyDescent="0.2">
      <c r="A73" s="12" t="s">
        <v>76</v>
      </c>
      <c r="B73" s="13" t="s">
        <v>138</v>
      </c>
      <c r="C73" s="14" t="s">
        <v>155</v>
      </c>
      <c r="D73" s="24">
        <v>0.21079999999999999</v>
      </c>
      <c r="E73" s="24">
        <v>0</v>
      </c>
      <c r="F73" s="24">
        <f t="shared" si="20"/>
        <v>0.21079999999999999</v>
      </c>
      <c r="G73" s="24">
        <f t="shared" si="21"/>
        <v>0.21079999999999999</v>
      </c>
      <c r="H73" s="24">
        <f t="shared" si="26"/>
        <v>0.20619999999999999</v>
      </c>
      <c r="I73" s="24">
        <v>0</v>
      </c>
      <c r="J73" s="24">
        <v>0</v>
      </c>
      <c r="K73" s="24">
        <v>0.21079999999999999</v>
      </c>
      <c r="L73" s="24">
        <v>0.20619999999999999</v>
      </c>
      <c r="M73" s="24">
        <v>0</v>
      </c>
      <c r="N73" s="24">
        <v>0</v>
      </c>
      <c r="O73" s="24">
        <v>0</v>
      </c>
      <c r="P73" s="24">
        <v>0</v>
      </c>
      <c r="Q73" s="24">
        <f t="shared" si="23"/>
        <v>4.599999999999993E-3</v>
      </c>
      <c r="R73" s="24">
        <f t="shared" si="24"/>
        <v>-4.599999999999993E-3</v>
      </c>
      <c r="S73" s="32">
        <f t="shared" si="25"/>
        <v>-2.1821631878557843</v>
      </c>
      <c r="T73" s="14"/>
    </row>
    <row r="74" spans="1:20" s="7" customFormat="1" ht="25.5" x14ac:dyDescent="0.2">
      <c r="A74" s="12" t="s">
        <v>76</v>
      </c>
      <c r="B74" s="13" t="s">
        <v>139</v>
      </c>
      <c r="C74" s="14" t="s">
        <v>156</v>
      </c>
      <c r="D74" s="24">
        <v>0.81340000000000001</v>
      </c>
      <c r="E74" s="24">
        <v>0</v>
      </c>
      <c r="F74" s="24">
        <f t="shared" si="20"/>
        <v>0.81340000000000001</v>
      </c>
      <c r="G74" s="24">
        <f t="shared" si="21"/>
        <v>0.81340000000000001</v>
      </c>
      <c r="H74" s="24">
        <f t="shared" si="26"/>
        <v>0.68240000000000001</v>
      </c>
      <c r="I74" s="24">
        <v>0</v>
      </c>
      <c r="J74" s="24">
        <v>0</v>
      </c>
      <c r="K74" s="24">
        <v>0.81340000000000001</v>
      </c>
      <c r="L74" s="24">
        <v>0.68240000000000001</v>
      </c>
      <c r="M74" s="24">
        <v>0</v>
      </c>
      <c r="N74" s="24">
        <v>0</v>
      </c>
      <c r="O74" s="24">
        <v>0</v>
      </c>
      <c r="P74" s="24">
        <v>0</v>
      </c>
      <c r="Q74" s="24">
        <f t="shared" si="23"/>
        <v>0.13100000000000001</v>
      </c>
      <c r="R74" s="24">
        <f t="shared" si="24"/>
        <v>-0.13100000000000001</v>
      </c>
      <c r="S74" s="32">
        <f t="shared" si="25"/>
        <v>-16.105237275633144</v>
      </c>
      <c r="T74" s="38" t="s">
        <v>199</v>
      </c>
    </row>
    <row r="75" spans="1:20" s="7" customFormat="1" ht="25.5" x14ac:dyDescent="0.2">
      <c r="A75" s="12" t="s">
        <v>76</v>
      </c>
      <c r="B75" s="13" t="s">
        <v>140</v>
      </c>
      <c r="C75" s="14" t="s">
        <v>157</v>
      </c>
      <c r="D75" s="24">
        <v>0.74560000000000004</v>
      </c>
      <c r="E75" s="24">
        <v>0</v>
      </c>
      <c r="F75" s="24">
        <f t="shared" si="20"/>
        <v>0.74560000000000004</v>
      </c>
      <c r="G75" s="24">
        <f t="shared" si="21"/>
        <v>0.74560000000000004</v>
      </c>
      <c r="H75" s="24">
        <f t="shared" si="26"/>
        <v>0.59599999999999997</v>
      </c>
      <c r="I75" s="24">
        <v>0</v>
      </c>
      <c r="J75" s="24">
        <v>0</v>
      </c>
      <c r="K75" s="24">
        <v>0</v>
      </c>
      <c r="L75" s="24">
        <v>0</v>
      </c>
      <c r="M75" s="24">
        <v>0.74560000000000004</v>
      </c>
      <c r="N75" s="24">
        <v>0.59599999999999997</v>
      </c>
      <c r="O75" s="24">
        <v>0</v>
      </c>
      <c r="P75" s="24">
        <v>0</v>
      </c>
      <c r="Q75" s="24">
        <f t="shared" si="23"/>
        <v>0.14960000000000007</v>
      </c>
      <c r="R75" s="24">
        <f t="shared" si="24"/>
        <v>-0.14960000000000007</v>
      </c>
      <c r="S75" s="32">
        <f t="shared" si="25"/>
        <v>-20.064377682403443</v>
      </c>
      <c r="T75" s="38" t="s">
        <v>198</v>
      </c>
    </row>
    <row r="76" spans="1:20" s="7" customFormat="1" ht="25.5" x14ac:dyDescent="0.2">
      <c r="A76" s="12" t="s">
        <v>76</v>
      </c>
      <c r="B76" s="13" t="s">
        <v>141</v>
      </c>
      <c r="C76" s="14" t="s">
        <v>163</v>
      </c>
      <c r="D76" s="24">
        <v>0.80330000000000001</v>
      </c>
      <c r="E76" s="24">
        <v>0</v>
      </c>
      <c r="F76" s="24">
        <f t="shared" ref="F76" si="27">D76-E76</f>
        <v>0.80330000000000001</v>
      </c>
      <c r="G76" s="24">
        <f t="shared" ref="G76" si="28">IF(ISERROR(I76+K76+M76+O76),"нд",I76+K76+M76+O76)</f>
        <v>0.80330000000000001</v>
      </c>
      <c r="H76" s="24">
        <f t="shared" ref="H76" si="29">J76+L76+N76+P76</f>
        <v>0.62250000000000005</v>
      </c>
      <c r="I76" s="24">
        <v>0</v>
      </c>
      <c r="J76" s="24">
        <v>0</v>
      </c>
      <c r="K76" s="24">
        <v>0.80330000000000001</v>
      </c>
      <c r="L76" s="24">
        <v>0.62250000000000005</v>
      </c>
      <c r="M76" s="24">
        <v>0</v>
      </c>
      <c r="N76" s="24">
        <v>0</v>
      </c>
      <c r="O76" s="24">
        <v>0</v>
      </c>
      <c r="P76" s="24">
        <v>0</v>
      </c>
      <c r="Q76" s="24">
        <f t="shared" ref="Q76" si="30">F76-H76</f>
        <v>0.18079999999999996</v>
      </c>
      <c r="R76" s="24">
        <f t="shared" ref="R76" si="31">IF(ISERROR(H76-G76),"нд",H76-G76)</f>
        <v>-0.18079999999999996</v>
      </c>
      <c r="S76" s="32">
        <f t="shared" ref="S76" si="32">IF(R76="нд","нд",IFERROR(R76/G76*100,IF(H76&gt;0,100,0)))</f>
        <v>-22.507157973359885</v>
      </c>
      <c r="T76" s="38" t="s">
        <v>199</v>
      </c>
    </row>
    <row r="77" spans="1:20" s="7" customFormat="1" ht="25.5" x14ac:dyDescent="0.2">
      <c r="A77" s="12" t="s">
        <v>76</v>
      </c>
      <c r="B77" s="13" t="s">
        <v>176</v>
      </c>
      <c r="C77" s="14" t="s">
        <v>177</v>
      </c>
      <c r="D77" s="24">
        <v>0.69030000000000002</v>
      </c>
      <c r="E77" s="24">
        <v>0</v>
      </c>
      <c r="F77" s="24">
        <f t="shared" si="20"/>
        <v>0.69030000000000002</v>
      </c>
      <c r="G77" s="24">
        <f t="shared" si="21"/>
        <v>0.69020000000000004</v>
      </c>
      <c r="H77" s="24">
        <f t="shared" si="26"/>
        <v>0.71870000000000001</v>
      </c>
      <c r="I77" s="24">
        <v>0</v>
      </c>
      <c r="J77" s="24">
        <v>0</v>
      </c>
      <c r="K77" s="24">
        <v>0.69020000000000004</v>
      </c>
      <c r="L77" s="24">
        <v>0.71870000000000001</v>
      </c>
      <c r="M77" s="24">
        <v>0</v>
      </c>
      <c r="N77" s="24">
        <v>0</v>
      </c>
      <c r="O77" s="24">
        <v>0</v>
      </c>
      <c r="P77" s="24">
        <v>0</v>
      </c>
      <c r="Q77" s="24">
        <f t="shared" si="23"/>
        <v>-2.8399999999999981E-2</v>
      </c>
      <c r="R77" s="24">
        <f t="shared" si="24"/>
        <v>2.849999999999997E-2</v>
      </c>
      <c r="S77" s="32">
        <f t="shared" si="25"/>
        <v>4.12923790205737</v>
      </c>
      <c r="T77" s="38"/>
    </row>
    <row r="78" spans="1:20" x14ac:dyDescent="0.2">
      <c r="A78" s="10" t="s">
        <v>18</v>
      </c>
      <c r="B78" s="11" t="s">
        <v>18</v>
      </c>
      <c r="C78" s="8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31"/>
      <c r="T78" s="8"/>
    </row>
    <row r="79" spans="1:20" ht="51" x14ac:dyDescent="0.2">
      <c r="A79" s="10" t="s">
        <v>78</v>
      </c>
      <c r="B79" s="11" t="s">
        <v>79</v>
      </c>
      <c r="C79" s="8" t="s">
        <v>23</v>
      </c>
      <c r="D79" s="23">
        <f>SUM(D80:D81)</f>
        <v>5.6543000000000001</v>
      </c>
      <c r="E79" s="23">
        <f t="shared" ref="E79:Q79" si="33">SUM(E80:E81)</f>
        <v>0</v>
      </c>
      <c r="F79" s="23">
        <f t="shared" si="33"/>
        <v>5.6543000000000001</v>
      </c>
      <c r="G79" s="23">
        <f t="shared" si="33"/>
        <v>5.6543000000000001</v>
      </c>
      <c r="H79" s="23">
        <f t="shared" si="33"/>
        <v>5.84</v>
      </c>
      <c r="I79" s="23">
        <f t="shared" si="33"/>
        <v>0</v>
      </c>
      <c r="J79" s="23">
        <f t="shared" si="33"/>
        <v>0</v>
      </c>
      <c r="K79" s="23">
        <f t="shared" si="33"/>
        <v>0</v>
      </c>
      <c r="L79" s="23">
        <f t="shared" si="33"/>
        <v>0</v>
      </c>
      <c r="M79" s="23">
        <f t="shared" si="33"/>
        <v>0</v>
      </c>
      <c r="N79" s="23">
        <f t="shared" si="33"/>
        <v>5.7492000000000001</v>
      </c>
      <c r="O79" s="23">
        <f t="shared" si="33"/>
        <v>5.6543000000000001</v>
      </c>
      <c r="P79" s="23">
        <f t="shared" si="33"/>
        <v>9.0800000000000006E-2</v>
      </c>
      <c r="Q79" s="23">
        <f t="shared" si="33"/>
        <v>-0.18569999999999975</v>
      </c>
      <c r="R79" s="23">
        <f>IF(ISERROR(H79-G79),"нд",H79-G79)</f>
        <v>0.18569999999999975</v>
      </c>
      <c r="S79" s="31"/>
      <c r="T79" s="8"/>
    </row>
    <row r="80" spans="1:20" ht="51" x14ac:dyDescent="0.2">
      <c r="A80" s="12" t="s">
        <v>78</v>
      </c>
      <c r="B80" s="13" t="s">
        <v>178</v>
      </c>
      <c r="C80" s="14" t="s">
        <v>188</v>
      </c>
      <c r="D80" s="24">
        <v>5.6543000000000001</v>
      </c>
      <c r="E80" s="24">
        <v>0</v>
      </c>
      <c r="F80" s="24">
        <f t="shared" ref="F80" si="34">D80-E80</f>
        <v>5.6543000000000001</v>
      </c>
      <c r="G80" s="24">
        <f t="shared" ref="G80" si="35">IF(ISERROR(I80+K80+M80+O80),"нд",I80+K80+M80+O80)</f>
        <v>5.6543000000000001</v>
      </c>
      <c r="H80" s="24">
        <f t="shared" ref="H80" si="36">J80+L80+N80+P80</f>
        <v>5.84</v>
      </c>
      <c r="I80" s="24">
        <v>0</v>
      </c>
      <c r="J80" s="24">
        <v>0</v>
      </c>
      <c r="K80" s="24">
        <v>0</v>
      </c>
      <c r="L80" s="24">
        <v>0</v>
      </c>
      <c r="M80" s="24">
        <v>0</v>
      </c>
      <c r="N80" s="24">
        <v>5.7492000000000001</v>
      </c>
      <c r="O80" s="24">
        <v>5.6543000000000001</v>
      </c>
      <c r="P80" s="24">
        <v>9.0800000000000006E-2</v>
      </c>
      <c r="Q80" s="24">
        <f t="shared" ref="Q80" si="37">F80-H80</f>
        <v>-0.18569999999999975</v>
      </c>
      <c r="R80" s="24">
        <f>IF(ISERROR(H80-G80),"нд",H80-G80)</f>
        <v>0.18569999999999975</v>
      </c>
      <c r="S80" s="32">
        <f t="shared" ref="S80" si="38">IF(R80="нд","нд",IFERROR(R80/G80*100,IF(H80&gt;0,100,0)))</f>
        <v>3.2842261641582464</v>
      </c>
      <c r="T80" s="38"/>
    </row>
    <row r="81" spans="1:20" x14ac:dyDescent="0.2">
      <c r="A81" s="10" t="s">
        <v>18</v>
      </c>
      <c r="B81" s="11" t="s">
        <v>18</v>
      </c>
      <c r="C81" s="8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31"/>
      <c r="T81" s="8"/>
    </row>
    <row r="82" spans="1:20" ht="38.25" x14ac:dyDescent="0.2">
      <c r="A82" s="10" t="s">
        <v>80</v>
      </c>
      <c r="B82" s="11" t="s">
        <v>81</v>
      </c>
      <c r="C82" s="8" t="s">
        <v>23</v>
      </c>
      <c r="D82" s="23">
        <f t="shared" ref="D82:Q82" si="39">D83+D91</f>
        <v>10.592599999999999</v>
      </c>
      <c r="E82" s="23">
        <f t="shared" si="39"/>
        <v>0</v>
      </c>
      <c r="F82" s="23">
        <f t="shared" si="39"/>
        <v>10.592599999999999</v>
      </c>
      <c r="G82" s="23">
        <f t="shared" si="39"/>
        <v>10.592549999999999</v>
      </c>
      <c r="H82" s="23">
        <f t="shared" si="39"/>
        <v>9.5948799999999963</v>
      </c>
      <c r="I82" s="23">
        <f t="shared" si="39"/>
        <v>0</v>
      </c>
      <c r="J82" s="23">
        <f t="shared" si="39"/>
        <v>0</v>
      </c>
      <c r="K82" s="23">
        <f t="shared" si="39"/>
        <v>2.2438000000000002</v>
      </c>
      <c r="L82" s="23">
        <f t="shared" si="39"/>
        <v>0.87600000000000011</v>
      </c>
      <c r="M82" s="23">
        <f t="shared" si="39"/>
        <v>8.348749999999999</v>
      </c>
      <c r="N82" s="23">
        <f t="shared" si="39"/>
        <v>8.676639999999999</v>
      </c>
      <c r="O82" s="23">
        <f t="shared" si="39"/>
        <v>0</v>
      </c>
      <c r="P82" s="23">
        <f t="shared" si="39"/>
        <v>4.224E-2</v>
      </c>
      <c r="Q82" s="23">
        <f t="shared" si="39"/>
        <v>0.99772000000000161</v>
      </c>
      <c r="R82" s="23">
        <f>IF(ISERROR(H82-G82),"нд",H82-G82)</f>
        <v>-0.99767000000000294</v>
      </c>
      <c r="S82" s="31"/>
      <c r="T82" s="8"/>
    </row>
    <row r="83" spans="1:20" ht="25.5" x14ac:dyDescent="0.2">
      <c r="A83" s="10" t="s">
        <v>82</v>
      </c>
      <c r="B83" s="11" t="s">
        <v>83</v>
      </c>
      <c r="C83" s="8" t="s">
        <v>23</v>
      </c>
      <c r="D83" s="23">
        <f t="shared" ref="D83:Q83" si="40">SUM(D84:D90)</f>
        <v>9.6710999999999991</v>
      </c>
      <c r="E83" s="23">
        <f t="shared" si="40"/>
        <v>0</v>
      </c>
      <c r="F83" s="23">
        <f t="shared" si="40"/>
        <v>9.6710999999999991</v>
      </c>
      <c r="G83" s="23">
        <f t="shared" si="40"/>
        <v>9.6710499999999993</v>
      </c>
      <c r="H83" s="23">
        <f t="shared" si="40"/>
        <v>8.705879999999997</v>
      </c>
      <c r="I83" s="23">
        <f t="shared" si="40"/>
        <v>0</v>
      </c>
      <c r="J83" s="23">
        <f t="shared" si="40"/>
        <v>0</v>
      </c>
      <c r="K83" s="23">
        <f t="shared" si="40"/>
        <v>2.2438000000000002</v>
      </c>
      <c r="L83" s="23">
        <f t="shared" si="40"/>
        <v>0.87600000000000011</v>
      </c>
      <c r="M83" s="23">
        <f t="shared" si="40"/>
        <v>7.4272499999999999</v>
      </c>
      <c r="N83" s="23">
        <f t="shared" si="40"/>
        <v>7.7876399999999997</v>
      </c>
      <c r="O83" s="23">
        <f t="shared" si="40"/>
        <v>0</v>
      </c>
      <c r="P83" s="23">
        <f t="shared" si="40"/>
        <v>4.224E-2</v>
      </c>
      <c r="Q83" s="23">
        <f t="shared" si="40"/>
        <v>0.96522000000000163</v>
      </c>
      <c r="R83" s="23">
        <f>IF(ISERROR(H83-G83),"нд",H83-G83)</f>
        <v>-0.9651700000000023</v>
      </c>
      <c r="S83" s="31"/>
      <c r="T83" s="8"/>
    </row>
    <row r="84" spans="1:20" ht="25.5" x14ac:dyDescent="0.2">
      <c r="A84" s="14" t="s">
        <v>82</v>
      </c>
      <c r="B84" s="13" t="s">
        <v>180</v>
      </c>
      <c r="C84" s="14" t="s">
        <v>165</v>
      </c>
      <c r="D84" s="24">
        <v>1.3720000000000001</v>
      </c>
      <c r="E84" s="24">
        <v>0</v>
      </c>
      <c r="F84" s="24">
        <f t="shared" ref="F84:F89" si="41">D84-E84</f>
        <v>1.3720000000000001</v>
      </c>
      <c r="G84" s="24">
        <f t="shared" ref="G84:G89" si="42">IF(ISERROR(I84+K84+M84+O84),"нд",I84+K84+M84+O84)</f>
        <v>1.3720000000000001</v>
      </c>
      <c r="H84" s="24">
        <f t="shared" ref="H84" si="43">J84+L84+N84+P84</f>
        <v>1.0480799999999999</v>
      </c>
      <c r="I84" s="24">
        <v>0</v>
      </c>
      <c r="J84" s="24">
        <v>0</v>
      </c>
      <c r="K84" s="24">
        <v>1.3720000000000001</v>
      </c>
      <c r="L84" s="24">
        <v>0</v>
      </c>
      <c r="M84" s="24">
        <v>0</v>
      </c>
      <c r="N84" s="24">
        <v>1.0480799999999999</v>
      </c>
      <c r="O84" s="24">
        <v>0</v>
      </c>
      <c r="P84" s="24">
        <v>0</v>
      </c>
      <c r="Q84" s="24">
        <f t="shared" ref="Q84:Q89" si="44">F84-H84</f>
        <v>0.32392000000000021</v>
      </c>
      <c r="R84" s="24">
        <f t="shared" ref="R84:R89" si="45">IF(ISERROR(H84-G84),"нд",H84-G84)</f>
        <v>-0.32392000000000021</v>
      </c>
      <c r="S84" s="32">
        <f t="shared" ref="S84:S89" si="46">IF(R84="нд","нд",IFERROR(R84/G84*100,IF(H84&gt;0,100,0)))</f>
        <v>-23.609329446064152</v>
      </c>
      <c r="T84" s="38" t="s">
        <v>198</v>
      </c>
    </row>
    <row r="85" spans="1:20" ht="25.5" x14ac:dyDescent="0.2">
      <c r="A85" s="14" t="s">
        <v>82</v>
      </c>
      <c r="B85" s="13" t="s">
        <v>181</v>
      </c>
      <c r="C85" s="14" t="s">
        <v>158</v>
      </c>
      <c r="D85" s="24">
        <v>1.2809999999999999</v>
      </c>
      <c r="E85" s="24">
        <v>0</v>
      </c>
      <c r="F85" s="24">
        <f t="shared" si="41"/>
        <v>1.2809999999999999</v>
      </c>
      <c r="G85" s="24">
        <f t="shared" si="42"/>
        <v>1.2809499999999998</v>
      </c>
      <c r="H85" s="24">
        <f t="shared" ref="H85:H89" si="47">J85+L85+N85+P85</f>
        <v>1.0669200000000001</v>
      </c>
      <c r="I85" s="24">
        <v>0</v>
      </c>
      <c r="J85" s="24">
        <v>0</v>
      </c>
      <c r="K85" s="24">
        <v>0.64059999999999995</v>
      </c>
      <c r="L85" s="24">
        <v>0.66300000000000003</v>
      </c>
      <c r="M85" s="24">
        <v>0.64034999999999997</v>
      </c>
      <c r="N85" s="24">
        <v>0.40391999999999995</v>
      </c>
      <c r="O85" s="24">
        <v>0</v>
      </c>
      <c r="P85" s="24">
        <v>0</v>
      </c>
      <c r="Q85" s="24">
        <f t="shared" si="44"/>
        <v>0.21407999999999983</v>
      </c>
      <c r="R85" s="24">
        <f t="shared" si="45"/>
        <v>-0.21402999999999972</v>
      </c>
      <c r="S85" s="32">
        <f t="shared" si="46"/>
        <v>-16.708692767086909</v>
      </c>
      <c r="T85" s="38" t="s">
        <v>198</v>
      </c>
    </row>
    <row r="86" spans="1:20" ht="38.25" x14ac:dyDescent="0.2">
      <c r="A86" s="14" t="s">
        <v>82</v>
      </c>
      <c r="B86" s="13" t="s">
        <v>182</v>
      </c>
      <c r="C86" s="14" t="s">
        <v>189</v>
      </c>
      <c r="D86" s="24">
        <v>6.6816000000000004</v>
      </c>
      <c r="E86" s="24">
        <v>0</v>
      </c>
      <c r="F86" s="24">
        <f t="shared" si="41"/>
        <v>6.6816000000000004</v>
      </c>
      <c r="G86" s="24">
        <f t="shared" si="42"/>
        <v>6.6816000000000004</v>
      </c>
      <c r="H86" s="24">
        <f t="shared" si="47"/>
        <v>6.3052799999999989</v>
      </c>
      <c r="I86" s="24">
        <v>0</v>
      </c>
      <c r="J86" s="24">
        <v>0</v>
      </c>
      <c r="K86" s="24">
        <v>0</v>
      </c>
      <c r="L86" s="24">
        <v>0</v>
      </c>
      <c r="M86" s="24">
        <v>6.6816000000000004</v>
      </c>
      <c r="N86" s="24">
        <v>6.2630399999999993</v>
      </c>
      <c r="O86" s="24">
        <v>0</v>
      </c>
      <c r="P86" s="24">
        <v>4.224E-2</v>
      </c>
      <c r="Q86" s="24">
        <f t="shared" si="44"/>
        <v>0.37632000000000154</v>
      </c>
      <c r="R86" s="24">
        <f t="shared" si="45"/>
        <v>-0.37632000000000154</v>
      </c>
      <c r="S86" s="32">
        <f t="shared" si="46"/>
        <v>-5.6321839080459997</v>
      </c>
      <c r="T86" s="14"/>
    </row>
    <row r="87" spans="1:20" ht="25.5" x14ac:dyDescent="0.2">
      <c r="A87" s="14" t="s">
        <v>82</v>
      </c>
      <c r="B87" s="13" t="s">
        <v>142</v>
      </c>
      <c r="C87" s="14" t="s">
        <v>166</v>
      </c>
      <c r="D87" s="24">
        <v>0.2046</v>
      </c>
      <c r="E87" s="24">
        <v>0</v>
      </c>
      <c r="F87" s="24">
        <f t="shared" si="41"/>
        <v>0.2046</v>
      </c>
      <c r="G87" s="24">
        <f t="shared" si="42"/>
        <v>0.2046</v>
      </c>
      <c r="H87" s="24">
        <f t="shared" si="47"/>
        <v>0.19619999999999999</v>
      </c>
      <c r="I87" s="24">
        <v>0</v>
      </c>
      <c r="J87" s="24">
        <v>0</v>
      </c>
      <c r="K87" s="24">
        <v>0.2046</v>
      </c>
      <c r="L87" s="24">
        <v>0.1236</v>
      </c>
      <c r="M87" s="24">
        <v>0</v>
      </c>
      <c r="N87" s="24">
        <v>7.2599999999999998E-2</v>
      </c>
      <c r="O87" s="24">
        <v>0</v>
      </c>
      <c r="P87" s="24">
        <v>0</v>
      </c>
      <c r="Q87" s="24">
        <f t="shared" si="44"/>
        <v>8.4000000000000186E-3</v>
      </c>
      <c r="R87" s="24">
        <f t="shared" si="45"/>
        <v>-8.4000000000000186E-3</v>
      </c>
      <c r="S87" s="32">
        <f t="shared" si="46"/>
        <v>-4.1055718475073402</v>
      </c>
      <c r="T87" s="38"/>
    </row>
    <row r="88" spans="1:20" ht="25.5" x14ac:dyDescent="0.2">
      <c r="A88" s="14" t="s">
        <v>82</v>
      </c>
      <c r="B88" s="13" t="s">
        <v>143</v>
      </c>
      <c r="C88" s="14" t="s">
        <v>167</v>
      </c>
      <c r="D88" s="24">
        <v>0.1053</v>
      </c>
      <c r="E88" s="24">
        <v>0</v>
      </c>
      <c r="F88" s="24">
        <f>D88-E88</f>
        <v>0.1053</v>
      </c>
      <c r="G88" s="24">
        <f t="shared" si="42"/>
        <v>0.1053</v>
      </c>
      <c r="H88" s="24">
        <f t="shared" si="47"/>
        <v>6.2399999999999997E-2</v>
      </c>
      <c r="I88" s="24">
        <v>0</v>
      </c>
      <c r="J88" s="24">
        <v>0</v>
      </c>
      <c r="K88" s="24">
        <v>0</v>
      </c>
      <c r="L88" s="24">
        <v>6.2399999999999997E-2</v>
      </c>
      <c r="M88" s="24">
        <v>0.1053</v>
      </c>
      <c r="N88" s="24">
        <v>0</v>
      </c>
      <c r="O88" s="24">
        <v>0</v>
      </c>
      <c r="P88" s="24">
        <v>0</v>
      </c>
      <c r="Q88" s="24">
        <f t="shared" si="44"/>
        <v>4.2900000000000008E-2</v>
      </c>
      <c r="R88" s="24">
        <f t="shared" si="45"/>
        <v>-4.2900000000000008E-2</v>
      </c>
      <c r="S88" s="32">
        <f t="shared" si="46"/>
        <v>-40.740740740740748</v>
      </c>
      <c r="T88" s="38" t="s">
        <v>198</v>
      </c>
    </row>
    <row r="89" spans="1:20" ht="25.5" x14ac:dyDescent="0.2">
      <c r="A89" s="14" t="s">
        <v>82</v>
      </c>
      <c r="B89" s="13" t="s">
        <v>144</v>
      </c>
      <c r="C89" s="14" t="s">
        <v>168</v>
      </c>
      <c r="D89" s="24">
        <v>2.6599999999999999E-2</v>
      </c>
      <c r="E89" s="24">
        <v>0</v>
      </c>
      <c r="F89" s="24">
        <f t="shared" si="41"/>
        <v>2.6599999999999999E-2</v>
      </c>
      <c r="G89" s="24">
        <f t="shared" si="42"/>
        <v>2.6599999999999999E-2</v>
      </c>
      <c r="H89" s="24">
        <f t="shared" si="47"/>
        <v>2.7E-2</v>
      </c>
      <c r="I89" s="24">
        <v>0</v>
      </c>
      <c r="J89" s="24">
        <v>0</v>
      </c>
      <c r="K89" s="24">
        <v>2.6599999999999999E-2</v>
      </c>
      <c r="L89" s="24">
        <v>2.7E-2</v>
      </c>
      <c r="M89" s="24">
        <v>0</v>
      </c>
      <c r="N89" s="24">
        <v>0</v>
      </c>
      <c r="O89" s="24">
        <v>0</v>
      </c>
      <c r="P89" s="24">
        <v>0</v>
      </c>
      <c r="Q89" s="24">
        <f t="shared" si="44"/>
        <v>-4.0000000000000105E-4</v>
      </c>
      <c r="R89" s="24">
        <f t="shared" si="45"/>
        <v>4.0000000000000105E-4</v>
      </c>
      <c r="S89" s="32">
        <f t="shared" si="46"/>
        <v>1.5037593984962447</v>
      </c>
      <c r="T89" s="40"/>
    </row>
    <row r="90" spans="1:20" x14ac:dyDescent="0.2">
      <c r="A90" s="10" t="s">
        <v>18</v>
      </c>
      <c r="B90" s="11" t="s">
        <v>18</v>
      </c>
      <c r="C90" s="8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31"/>
      <c r="T90" s="8"/>
    </row>
    <row r="91" spans="1:20" ht="38.25" x14ac:dyDescent="0.2">
      <c r="A91" s="10" t="s">
        <v>84</v>
      </c>
      <c r="B91" s="11" t="s">
        <v>85</v>
      </c>
      <c r="C91" s="8" t="s">
        <v>23</v>
      </c>
      <c r="D91" s="23">
        <f t="shared" ref="D91:Q91" si="48">SUM(D92:D93)</f>
        <v>0.92149999999999999</v>
      </c>
      <c r="E91" s="23">
        <f t="shared" si="48"/>
        <v>0</v>
      </c>
      <c r="F91" s="23">
        <f t="shared" si="48"/>
        <v>0.92149999999999999</v>
      </c>
      <c r="G91" s="23">
        <f t="shared" si="48"/>
        <v>0.92149999999999999</v>
      </c>
      <c r="H91" s="23">
        <f t="shared" si="48"/>
        <v>0.88900000000000001</v>
      </c>
      <c r="I91" s="23">
        <f t="shared" si="48"/>
        <v>0</v>
      </c>
      <c r="J91" s="23">
        <f t="shared" si="48"/>
        <v>0</v>
      </c>
      <c r="K91" s="23">
        <f t="shared" si="48"/>
        <v>0</v>
      </c>
      <c r="L91" s="23">
        <f t="shared" si="48"/>
        <v>0</v>
      </c>
      <c r="M91" s="23">
        <f t="shared" si="48"/>
        <v>0.92149999999999999</v>
      </c>
      <c r="N91" s="23">
        <f t="shared" si="48"/>
        <v>0.88900000000000001</v>
      </c>
      <c r="O91" s="23">
        <f t="shared" si="48"/>
        <v>0</v>
      </c>
      <c r="P91" s="23">
        <f t="shared" si="48"/>
        <v>0</v>
      </c>
      <c r="Q91" s="23">
        <f t="shared" si="48"/>
        <v>3.2499999999999973E-2</v>
      </c>
      <c r="R91" s="23">
        <f>IF(ISERROR(H91-G91),"нд",H91-G91)</f>
        <v>-3.2499999999999973E-2</v>
      </c>
      <c r="S91" s="31"/>
      <c r="T91" s="8"/>
    </row>
    <row r="92" spans="1:20" ht="51" x14ac:dyDescent="0.2">
      <c r="A92" s="12" t="s">
        <v>84</v>
      </c>
      <c r="B92" s="13" t="s">
        <v>179</v>
      </c>
      <c r="C92" s="14" t="s">
        <v>159</v>
      </c>
      <c r="D92" s="24">
        <v>0.92149999999999999</v>
      </c>
      <c r="E92" s="24">
        <v>0</v>
      </c>
      <c r="F92" s="24">
        <f t="shared" ref="F92" si="49">D92-E92</f>
        <v>0.92149999999999999</v>
      </c>
      <c r="G92" s="24">
        <f t="shared" ref="G92" si="50">IF(ISERROR(I92+K92+M92+O92),"нд",I92+K92+M92+O92)</f>
        <v>0.92149999999999999</v>
      </c>
      <c r="H92" s="24">
        <f t="shared" ref="H92" si="51">J92+L92+N92+P92</f>
        <v>0.88900000000000001</v>
      </c>
      <c r="I92" s="24">
        <v>0</v>
      </c>
      <c r="J92" s="24">
        <v>0</v>
      </c>
      <c r="K92" s="24">
        <v>0</v>
      </c>
      <c r="L92" s="24">
        <v>0</v>
      </c>
      <c r="M92" s="24">
        <v>0.92149999999999999</v>
      </c>
      <c r="N92" s="24">
        <v>0.88900000000000001</v>
      </c>
      <c r="O92" s="24">
        <v>0</v>
      </c>
      <c r="P92" s="24">
        <v>0</v>
      </c>
      <c r="Q92" s="24">
        <f t="shared" ref="Q92" si="52">F92-H92</f>
        <v>3.2499999999999973E-2</v>
      </c>
      <c r="R92" s="24">
        <f>IF(ISERROR(H92-G92),"нд",H92-G92)</f>
        <v>-3.2499999999999973E-2</v>
      </c>
      <c r="S92" s="32">
        <f t="shared" ref="S92" si="53">IF(R92="нд","нд",IFERROR(R92/G92*100,IF(H92&gt;0,100,0)))</f>
        <v>-3.5268583830710769</v>
      </c>
      <c r="T92" s="14"/>
    </row>
    <row r="93" spans="1:20" x14ac:dyDescent="0.2">
      <c r="A93" s="10" t="s">
        <v>18</v>
      </c>
      <c r="B93" s="11" t="s">
        <v>18</v>
      </c>
      <c r="C93" s="8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31"/>
      <c r="T93" s="8"/>
    </row>
    <row r="94" spans="1:20" ht="38.25" x14ac:dyDescent="0.2">
      <c r="A94" s="10" t="s">
        <v>86</v>
      </c>
      <c r="B94" s="11" t="s">
        <v>87</v>
      </c>
      <c r="C94" s="8" t="s">
        <v>23</v>
      </c>
      <c r="D94" s="23">
        <f t="shared" ref="D94:Q94" si="54">D95+D104+D106+D108+D110+D112+D114+D116</f>
        <v>12.015899999999998</v>
      </c>
      <c r="E94" s="23">
        <f t="shared" si="54"/>
        <v>0</v>
      </c>
      <c r="F94" s="23">
        <f t="shared" si="54"/>
        <v>12.015899999999998</v>
      </c>
      <c r="G94" s="23">
        <f t="shared" si="54"/>
        <v>9.2123999999999988</v>
      </c>
      <c r="H94" s="23">
        <f t="shared" si="54"/>
        <v>10.259300000000001</v>
      </c>
      <c r="I94" s="23">
        <f t="shared" si="54"/>
        <v>0.52549999999999997</v>
      </c>
      <c r="J94" s="23">
        <f t="shared" si="54"/>
        <v>1.2778</v>
      </c>
      <c r="K94" s="23">
        <f t="shared" si="54"/>
        <v>4.6176000000000004</v>
      </c>
      <c r="L94" s="23">
        <f t="shared" si="54"/>
        <v>3.4276</v>
      </c>
      <c r="M94" s="23">
        <f t="shared" si="54"/>
        <v>3.5438000000000001</v>
      </c>
      <c r="N94" s="23">
        <f t="shared" si="54"/>
        <v>2.6758999999999999</v>
      </c>
      <c r="O94" s="23">
        <f t="shared" si="54"/>
        <v>0.52549999999999997</v>
      </c>
      <c r="P94" s="23">
        <f t="shared" si="54"/>
        <v>2.8780000000000001</v>
      </c>
      <c r="Q94" s="23">
        <f t="shared" si="54"/>
        <v>1.7566000000000002</v>
      </c>
      <c r="R94" s="23">
        <f>IF(ISERROR(H94-G94),"нд",H94-G94)</f>
        <v>1.0469000000000026</v>
      </c>
      <c r="S94" s="31"/>
      <c r="T94" s="8"/>
    </row>
    <row r="95" spans="1:20" ht="38.25" x14ac:dyDescent="0.2">
      <c r="A95" s="10" t="s">
        <v>88</v>
      </c>
      <c r="B95" s="11" t="s">
        <v>89</v>
      </c>
      <c r="C95" s="8" t="s">
        <v>23</v>
      </c>
      <c r="D95" s="23">
        <f t="shared" ref="D95:Q95" si="55">SUM(D96:D103)</f>
        <v>12.015899999999998</v>
      </c>
      <c r="E95" s="23">
        <f t="shared" si="55"/>
        <v>0</v>
      </c>
      <c r="F95" s="23">
        <f t="shared" si="55"/>
        <v>12.015899999999998</v>
      </c>
      <c r="G95" s="23">
        <f t="shared" si="55"/>
        <v>9.2123999999999988</v>
      </c>
      <c r="H95" s="23">
        <f t="shared" si="55"/>
        <v>10.259300000000001</v>
      </c>
      <c r="I95" s="23">
        <f t="shared" si="55"/>
        <v>0.52549999999999997</v>
      </c>
      <c r="J95" s="23">
        <f t="shared" si="55"/>
        <v>1.2778</v>
      </c>
      <c r="K95" s="23">
        <f t="shared" si="55"/>
        <v>4.6176000000000004</v>
      </c>
      <c r="L95" s="23">
        <f t="shared" si="55"/>
        <v>3.4276</v>
      </c>
      <c r="M95" s="23">
        <f t="shared" si="55"/>
        <v>3.5438000000000001</v>
      </c>
      <c r="N95" s="23">
        <f t="shared" si="55"/>
        <v>2.6758999999999999</v>
      </c>
      <c r="O95" s="23">
        <f t="shared" si="55"/>
        <v>0.52549999999999997</v>
      </c>
      <c r="P95" s="23">
        <f t="shared" si="55"/>
        <v>2.8780000000000001</v>
      </c>
      <c r="Q95" s="23">
        <f t="shared" si="55"/>
        <v>1.7566000000000002</v>
      </c>
      <c r="R95" s="23">
        <f>IF(ISERROR(H95-G95),"нд",H95-G95)</f>
        <v>1.0469000000000026</v>
      </c>
      <c r="S95" s="31"/>
      <c r="T95" s="8"/>
    </row>
    <row r="96" spans="1:20" ht="25.5" x14ac:dyDescent="0.2">
      <c r="A96" s="12" t="s">
        <v>88</v>
      </c>
      <c r="B96" s="13" t="s">
        <v>200</v>
      </c>
      <c r="C96" s="14" t="s">
        <v>160</v>
      </c>
      <c r="D96" s="24">
        <v>2.1280000000000001</v>
      </c>
      <c r="E96" s="24">
        <v>0</v>
      </c>
      <c r="F96" s="24">
        <f t="shared" ref="F96:F100" si="56">D96-E96</f>
        <v>2.1280000000000001</v>
      </c>
      <c r="G96" s="24">
        <f t="shared" ref="G96:G100" si="57">IF(ISERROR(I96+K96+M96+O96),"нд",I96+K96+M96+O96)</f>
        <v>2.1282000000000001</v>
      </c>
      <c r="H96" s="24">
        <f t="shared" ref="H96:H100" si="58">J96+L96+N96+P96</f>
        <v>1.3524</v>
      </c>
      <c r="I96" s="24">
        <v>0</v>
      </c>
      <c r="J96" s="24">
        <v>0</v>
      </c>
      <c r="K96" s="24">
        <v>2.1282000000000001</v>
      </c>
      <c r="L96" s="24">
        <v>1.3524</v>
      </c>
      <c r="M96" s="24">
        <v>0</v>
      </c>
      <c r="N96" s="24">
        <v>0</v>
      </c>
      <c r="O96" s="24">
        <v>0</v>
      </c>
      <c r="P96" s="24">
        <v>0</v>
      </c>
      <c r="Q96" s="24">
        <f>F96-H96</f>
        <v>0.77560000000000007</v>
      </c>
      <c r="R96" s="24">
        <f t="shared" ref="R96:R100" si="59">IF(ISERROR(H96-G96),"нд",H96-G96)</f>
        <v>-0.77580000000000005</v>
      </c>
      <c r="S96" s="32">
        <f t="shared" ref="S96:S99" si="60">IF(R96="нд","нд",IFERROR(R96/G96*100,IF(H96&gt;0,100,0)))</f>
        <v>-36.453340851423739</v>
      </c>
      <c r="T96" s="38" t="s">
        <v>199</v>
      </c>
    </row>
    <row r="97" spans="1:20" ht="25.5" x14ac:dyDescent="0.2">
      <c r="A97" s="12" t="s">
        <v>88</v>
      </c>
      <c r="B97" s="13" t="s">
        <v>201</v>
      </c>
      <c r="C97" s="14" t="s">
        <v>190</v>
      </c>
      <c r="D97" s="24">
        <v>1.6207</v>
      </c>
      <c r="E97" s="24">
        <v>0</v>
      </c>
      <c r="F97" s="24">
        <f t="shared" si="56"/>
        <v>1.6207</v>
      </c>
      <c r="G97" s="24">
        <f t="shared" si="57"/>
        <v>1.6207</v>
      </c>
      <c r="H97" s="24">
        <f t="shared" si="58"/>
        <v>1.2392000000000001</v>
      </c>
      <c r="I97" s="24">
        <v>0</v>
      </c>
      <c r="J97" s="24">
        <v>0</v>
      </c>
      <c r="K97" s="24">
        <v>0</v>
      </c>
      <c r="L97" s="24">
        <v>0</v>
      </c>
      <c r="M97" s="24">
        <v>1.6207</v>
      </c>
      <c r="N97" s="24">
        <v>1.2392000000000001</v>
      </c>
      <c r="O97" s="24">
        <v>0</v>
      </c>
      <c r="P97" s="24">
        <v>0</v>
      </c>
      <c r="Q97" s="24">
        <f t="shared" ref="Q97:Q100" si="61">F97-H97</f>
        <v>0.38149999999999995</v>
      </c>
      <c r="R97" s="24">
        <f t="shared" si="59"/>
        <v>-0.38149999999999995</v>
      </c>
      <c r="S97" s="32">
        <f t="shared" si="60"/>
        <v>-23.539211451841794</v>
      </c>
      <c r="T97" s="38" t="s">
        <v>198</v>
      </c>
    </row>
    <row r="98" spans="1:20" ht="51" x14ac:dyDescent="0.2">
      <c r="A98" s="12" t="s">
        <v>88</v>
      </c>
      <c r="B98" s="13" t="s">
        <v>202</v>
      </c>
      <c r="C98" s="14" t="s">
        <v>26</v>
      </c>
      <c r="D98" s="24">
        <v>2.1019000000000001</v>
      </c>
      <c r="E98" s="24">
        <v>0</v>
      </c>
      <c r="F98" s="24">
        <f t="shared" si="56"/>
        <v>2.1019000000000001</v>
      </c>
      <c r="G98" s="24">
        <f t="shared" si="57"/>
        <v>2.1019999999999999</v>
      </c>
      <c r="H98" s="24">
        <f t="shared" si="58"/>
        <v>3.0339</v>
      </c>
      <c r="I98" s="24">
        <v>0.52549999999999997</v>
      </c>
      <c r="J98" s="24">
        <v>8.0600000000000005E-2</v>
      </c>
      <c r="K98" s="24">
        <v>0.52549999999999997</v>
      </c>
      <c r="L98" s="24">
        <v>0.61150000000000004</v>
      </c>
      <c r="M98" s="24">
        <v>0.52549999999999997</v>
      </c>
      <c r="N98" s="24">
        <v>1.4041999999999999</v>
      </c>
      <c r="O98" s="24">
        <v>0.52549999999999997</v>
      </c>
      <c r="P98" s="24">
        <v>0.93759999999999999</v>
      </c>
      <c r="Q98" s="24">
        <f t="shared" si="61"/>
        <v>-0.93199999999999994</v>
      </c>
      <c r="R98" s="24">
        <f t="shared" si="59"/>
        <v>0.93190000000000017</v>
      </c>
      <c r="S98" s="32">
        <f t="shared" si="60"/>
        <v>44.333967649857293</v>
      </c>
      <c r="T98" s="38" t="s">
        <v>207</v>
      </c>
    </row>
    <row r="99" spans="1:20" ht="25.5" x14ac:dyDescent="0.2">
      <c r="A99" s="12" t="s">
        <v>88</v>
      </c>
      <c r="B99" s="13" t="s">
        <v>203</v>
      </c>
      <c r="C99" s="14" t="s">
        <v>161</v>
      </c>
      <c r="D99" s="24">
        <v>1.3976</v>
      </c>
      <c r="E99" s="24">
        <v>0</v>
      </c>
      <c r="F99" s="24">
        <f t="shared" si="56"/>
        <v>1.3976</v>
      </c>
      <c r="G99" s="24">
        <f t="shared" si="57"/>
        <v>1.3976</v>
      </c>
      <c r="H99" s="24">
        <f t="shared" si="58"/>
        <v>1.1972</v>
      </c>
      <c r="I99" s="24">
        <v>0</v>
      </c>
      <c r="J99" s="24">
        <v>1.1972</v>
      </c>
      <c r="K99" s="24">
        <v>0</v>
      </c>
      <c r="L99" s="24">
        <v>0</v>
      </c>
      <c r="M99" s="24">
        <v>1.3976</v>
      </c>
      <c r="N99" s="24">
        <v>0</v>
      </c>
      <c r="O99" s="24">
        <v>0</v>
      </c>
      <c r="P99" s="24">
        <v>0</v>
      </c>
      <c r="Q99" s="24">
        <f t="shared" si="61"/>
        <v>0.20039999999999991</v>
      </c>
      <c r="R99" s="24">
        <f t="shared" si="59"/>
        <v>-0.20039999999999991</v>
      </c>
      <c r="S99" s="32">
        <f t="shared" si="60"/>
        <v>-14.338866628506006</v>
      </c>
      <c r="T99" s="38" t="s">
        <v>199</v>
      </c>
    </row>
    <row r="100" spans="1:20" ht="25.5" x14ac:dyDescent="0.2">
      <c r="A100" s="12" t="s">
        <v>88</v>
      </c>
      <c r="B100" s="15" t="s">
        <v>204</v>
      </c>
      <c r="C100" s="14" t="s">
        <v>191</v>
      </c>
      <c r="D100" s="24">
        <v>1.9639</v>
      </c>
      <c r="E100" s="24">
        <v>0</v>
      </c>
      <c r="F100" s="24">
        <f t="shared" si="56"/>
        <v>1.9639</v>
      </c>
      <c r="G100" s="24">
        <f t="shared" si="57"/>
        <v>1.9639</v>
      </c>
      <c r="H100" s="24">
        <f t="shared" si="58"/>
        <v>1.4962</v>
      </c>
      <c r="I100" s="24">
        <v>0</v>
      </c>
      <c r="J100" s="24">
        <v>0</v>
      </c>
      <c r="K100" s="24">
        <v>1.9639</v>
      </c>
      <c r="L100" s="24">
        <v>1.4637</v>
      </c>
      <c r="M100" s="24">
        <v>0</v>
      </c>
      <c r="N100" s="24">
        <v>3.2500000000000001E-2</v>
      </c>
      <c r="O100" s="24">
        <v>0</v>
      </c>
      <c r="P100" s="24">
        <v>0</v>
      </c>
      <c r="Q100" s="24">
        <f t="shared" si="61"/>
        <v>0.4677</v>
      </c>
      <c r="R100" s="24">
        <f t="shared" si="59"/>
        <v>-0.4677</v>
      </c>
      <c r="S100" s="32">
        <f>IF(R100="нд","нд",IFERROR(R100/G100*100,IF(H100&gt;0,100,0)))</f>
        <v>-23.81485819033556</v>
      </c>
      <c r="T100" s="38" t="s">
        <v>199</v>
      </c>
    </row>
    <row r="101" spans="1:20" ht="25.5" x14ac:dyDescent="0.2">
      <c r="A101" s="12" t="s">
        <v>88</v>
      </c>
      <c r="B101" s="15" t="s">
        <v>209</v>
      </c>
      <c r="C101" s="14" t="s">
        <v>211</v>
      </c>
      <c r="D101" s="24">
        <v>1.5307999999999999</v>
      </c>
      <c r="E101" s="24">
        <v>0</v>
      </c>
      <c r="F101" s="24">
        <f>D101-E101</f>
        <v>1.5307999999999999</v>
      </c>
      <c r="G101" s="24">
        <f>IF(ISERROR(I101+K101+M101+O101),"нд",I101+K101+M101+O101)</f>
        <v>0</v>
      </c>
      <c r="H101" s="24">
        <f>J101+L101+N101+P101</f>
        <v>0.98329999999999995</v>
      </c>
      <c r="I101" s="24">
        <v>0</v>
      </c>
      <c r="J101" s="24"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4">
        <v>0.98329999999999995</v>
      </c>
      <c r="Q101" s="24">
        <f>F101-H101</f>
        <v>0.54749999999999999</v>
      </c>
      <c r="R101" s="24">
        <f>IF(ISERROR(H101-G101),"нд",H101-G101)</f>
        <v>0.98329999999999995</v>
      </c>
      <c r="S101" s="32">
        <f>IF(R101="нд","нд",IFERROR(R101/G101*100,IF(H101&gt;0,100,0)))</f>
        <v>100</v>
      </c>
      <c r="T101" s="38" t="s">
        <v>207</v>
      </c>
    </row>
    <row r="102" spans="1:20" ht="25.5" x14ac:dyDescent="0.2">
      <c r="A102" s="12" t="s">
        <v>88</v>
      </c>
      <c r="B102" s="13" t="s">
        <v>208</v>
      </c>
      <c r="C102" s="14" t="s">
        <v>210</v>
      </c>
      <c r="D102" s="24">
        <v>1.2729999999999999</v>
      </c>
      <c r="E102" s="24">
        <v>0</v>
      </c>
      <c r="F102" s="24">
        <f t="shared" ref="F102" si="62">D102-E102</f>
        <v>1.2729999999999999</v>
      </c>
      <c r="G102" s="24">
        <f t="shared" ref="G102" si="63">IF(ISERROR(I102+K102+M102+O102),"нд",I102+K102+M102+O102)</f>
        <v>0</v>
      </c>
      <c r="H102" s="24">
        <f t="shared" ref="H102" si="64">J102+L102+N102+P102</f>
        <v>0.95709999999999995</v>
      </c>
      <c r="I102" s="24">
        <v>0</v>
      </c>
      <c r="J102" s="24"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4">
        <v>0.95709999999999995</v>
      </c>
      <c r="Q102" s="24">
        <f t="shared" ref="Q102" si="65">F102-H102</f>
        <v>0.31589999999999996</v>
      </c>
      <c r="R102" s="24">
        <f t="shared" ref="R102" si="66">IF(ISERROR(H102-G102),"нд",H102-G102)</f>
        <v>0.95709999999999995</v>
      </c>
      <c r="S102" s="32">
        <f t="shared" ref="S102" si="67">IF(R102="нд","нд",IFERROR(R102/G102*100,IF(H102&gt;0,100,0)))</f>
        <v>100</v>
      </c>
      <c r="T102" s="38" t="s">
        <v>207</v>
      </c>
    </row>
    <row r="103" spans="1:20" x14ac:dyDescent="0.2">
      <c r="A103" s="10" t="s">
        <v>18</v>
      </c>
      <c r="B103" s="11" t="s">
        <v>18</v>
      </c>
      <c r="C103" s="8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31"/>
      <c r="T103" s="8"/>
    </row>
    <row r="104" spans="1:20" ht="38.25" x14ac:dyDescent="0.2">
      <c r="A104" s="10" t="s">
        <v>90</v>
      </c>
      <c r="B104" s="11" t="s">
        <v>91</v>
      </c>
      <c r="C104" s="8" t="s">
        <v>23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3">
        <v>0</v>
      </c>
      <c r="N104" s="23">
        <v>0</v>
      </c>
      <c r="O104" s="23">
        <v>0</v>
      </c>
      <c r="P104" s="23">
        <v>0</v>
      </c>
      <c r="Q104" s="23">
        <v>0</v>
      </c>
      <c r="R104" s="23">
        <v>0</v>
      </c>
      <c r="S104" s="31"/>
      <c r="T104" s="8"/>
    </row>
    <row r="105" spans="1:20" x14ac:dyDescent="0.2">
      <c r="A105" s="10" t="s">
        <v>18</v>
      </c>
      <c r="B105" s="11" t="s">
        <v>18</v>
      </c>
      <c r="C105" s="8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31"/>
      <c r="T105" s="8"/>
    </row>
    <row r="106" spans="1:20" ht="25.5" x14ac:dyDescent="0.2">
      <c r="A106" s="10" t="s">
        <v>92</v>
      </c>
      <c r="B106" s="11" t="s">
        <v>93</v>
      </c>
      <c r="C106" s="8" t="s">
        <v>23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  <c r="P106" s="23">
        <v>0</v>
      </c>
      <c r="Q106" s="23">
        <v>0</v>
      </c>
      <c r="R106" s="23">
        <v>0</v>
      </c>
      <c r="S106" s="31"/>
      <c r="T106" s="8"/>
    </row>
    <row r="107" spans="1:20" x14ac:dyDescent="0.2">
      <c r="A107" s="10" t="s">
        <v>18</v>
      </c>
      <c r="B107" s="11" t="s">
        <v>18</v>
      </c>
      <c r="C107" s="8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31"/>
      <c r="T107" s="8"/>
    </row>
    <row r="108" spans="1:20" ht="38.25" x14ac:dyDescent="0.2">
      <c r="A108" s="10" t="s">
        <v>94</v>
      </c>
      <c r="B108" s="11" t="s">
        <v>95</v>
      </c>
      <c r="C108" s="8" t="s">
        <v>23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3">
        <v>0</v>
      </c>
      <c r="J108" s="23">
        <v>0</v>
      </c>
      <c r="K108" s="23">
        <v>0</v>
      </c>
      <c r="L108" s="23">
        <v>0</v>
      </c>
      <c r="M108" s="23">
        <v>0</v>
      </c>
      <c r="N108" s="23">
        <v>0</v>
      </c>
      <c r="O108" s="23">
        <v>0</v>
      </c>
      <c r="P108" s="23">
        <v>0</v>
      </c>
      <c r="Q108" s="23">
        <v>0</v>
      </c>
      <c r="R108" s="23">
        <v>0</v>
      </c>
      <c r="S108" s="31"/>
      <c r="T108" s="8"/>
    </row>
    <row r="109" spans="1:20" x14ac:dyDescent="0.2">
      <c r="A109" s="10" t="s">
        <v>18</v>
      </c>
      <c r="B109" s="11" t="s">
        <v>18</v>
      </c>
      <c r="C109" s="8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31"/>
      <c r="T109" s="8"/>
    </row>
    <row r="110" spans="1:20" ht="51" x14ac:dyDescent="0.2">
      <c r="A110" s="10" t="s">
        <v>96</v>
      </c>
      <c r="B110" s="11" t="s">
        <v>97</v>
      </c>
      <c r="C110" s="8" t="s">
        <v>23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3">
        <v>0</v>
      </c>
      <c r="J110" s="23">
        <v>0</v>
      </c>
      <c r="K110" s="23">
        <v>0</v>
      </c>
      <c r="L110" s="23">
        <v>0</v>
      </c>
      <c r="M110" s="23">
        <v>0</v>
      </c>
      <c r="N110" s="23">
        <v>0</v>
      </c>
      <c r="O110" s="23">
        <v>0</v>
      </c>
      <c r="P110" s="23">
        <v>0</v>
      </c>
      <c r="Q110" s="23">
        <v>0</v>
      </c>
      <c r="R110" s="23">
        <v>0</v>
      </c>
      <c r="S110" s="31"/>
      <c r="T110" s="8"/>
    </row>
    <row r="111" spans="1:20" x14ac:dyDescent="0.2">
      <c r="A111" s="10" t="s">
        <v>18</v>
      </c>
      <c r="B111" s="11" t="s">
        <v>18</v>
      </c>
      <c r="C111" s="8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31"/>
      <c r="T111" s="8"/>
    </row>
    <row r="112" spans="1:20" ht="51" x14ac:dyDescent="0.2">
      <c r="A112" s="10" t="s">
        <v>98</v>
      </c>
      <c r="B112" s="11" t="s">
        <v>99</v>
      </c>
      <c r="C112" s="8" t="s">
        <v>23</v>
      </c>
      <c r="D112" s="23">
        <v>0</v>
      </c>
      <c r="E112" s="23">
        <v>0</v>
      </c>
      <c r="F112" s="23">
        <v>0</v>
      </c>
      <c r="G112" s="23">
        <v>0</v>
      </c>
      <c r="H112" s="23">
        <v>0</v>
      </c>
      <c r="I112" s="23">
        <v>0</v>
      </c>
      <c r="J112" s="23">
        <v>0</v>
      </c>
      <c r="K112" s="23">
        <v>0</v>
      </c>
      <c r="L112" s="23">
        <v>0</v>
      </c>
      <c r="M112" s="23">
        <v>0</v>
      </c>
      <c r="N112" s="23">
        <v>0</v>
      </c>
      <c r="O112" s="23">
        <v>0</v>
      </c>
      <c r="P112" s="23">
        <v>0</v>
      </c>
      <c r="Q112" s="23">
        <v>0</v>
      </c>
      <c r="R112" s="23">
        <v>0</v>
      </c>
      <c r="S112" s="31"/>
      <c r="T112" s="8"/>
    </row>
    <row r="113" spans="1:20" x14ac:dyDescent="0.2">
      <c r="A113" s="10" t="s">
        <v>18</v>
      </c>
      <c r="B113" s="11" t="s">
        <v>18</v>
      </c>
      <c r="C113" s="8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31"/>
      <c r="T113" s="8"/>
    </row>
    <row r="114" spans="1:20" ht="38.25" x14ac:dyDescent="0.2">
      <c r="A114" s="10" t="s">
        <v>100</v>
      </c>
      <c r="B114" s="11" t="s">
        <v>101</v>
      </c>
      <c r="C114" s="8" t="s">
        <v>23</v>
      </c>
      <c r="D114" s="23">
        <v>0</v>
      </c>
      <c r="E114" s="23">
        <v>0</v>
      </c>
      <c r="F114" s="23">
        <v>0</v>
      </c>
      <c r="G114" s="23">
        <v>0</v>
      </c>
      <c r="H114" s="23">
        <v>0</v>
      </c>
      <c r="I114" s="23">
        <v>0</v>
      </c>
      <c r="J114" s="23">
        <v>0</v>
      </c>
      <c r="K114" s="23">
        <v>0</v>
      </c>
      <c r="L114" s="23">
        <v>0</v>
      </c>
      <c r="M114" s="23">
        <v>0</v>
      </c>
      <c r="N114" s="23">
        <v>0</v>
      </c>
      <c r="O114" s="23">
        <v>0</v>
      </c>
      <c r="P114" s="23">
        <v>0</v>
      </c>
      <c r="Q114" s="23">
        <v>0</v>
      </c>
      <c r="R114" s="23">
        <v>0</v>
      </c>
      <c r="S114" s="31"/>
      <c r="T114" s="8"/>
    </row>
    <row r="115" spans="1:20" x14ac:dyDescent="0.2">
      <c r="A115" s="10" t="s">
        <v>18</v>
      </c>
      <c r="B115" s="11" t="s">
        <v>18</v>
      </c>
      <c r="C115" s="8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31"/>
      <c r="T115" s="8"/>
    </row>
    <row r="116" spans="1:20" ht="51" x14ac:dyDescent="0.2">
      <c r="A116" s="10" t="s">
        <v>102</v>
      </c>
      <c r="B116" s="11" t="s">
        <v>103</v>
      </c>
      <c r="C116" s="8" t="s">
        <v>23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31"/>
      <c r="T116" s="8"/>
    </row>
    <row r="117" spans="1:20" x14ac:dyDescent="0.2">
      <c r="A117" s="10" t="s">
        <v>18</v>
      </c>
      <c r="B117" s="11" t="s">
        <v>18</v>
      </c>
      <c r="C117" s="8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31"/>
      <c r="T117" s="8"/>
    </row>
    <row r="118" spans="1:20" ht="51" x14ac:dyDescent="0.2">
      <c r="A118" s="10" t="s">
        <v>104</v>
      </c>
      <c r="B118" s="11" t="s">
        <v>105</v>
      </c>
      <c r="C118" s="8" t="s">
        <v>23</v>
      </c>
      <c r="D118" s="23">
        <v>0</v>
      </c>
      <c r="E118" s="23">
        <v>0</v>
      </c>
      <c r="F118" s="23">
        <v>0</v>
      </c>
      <c r="G118" s="23">
        <v>0</v>
      </c>
      <c r="H118" s="23">
        <v>0</v>
      </c>
      <c r="I118" s="23">
        <v>0</v>
      </c>
      <c r="J118" s="23">
        <v>0</v>
      </c>
      <c r="K118" s="23">
        <v>0</v>
      </c>
      <c r="L118" s="23">
        <v>0</v>
      </c>
      <c r="M118" s="23">
        <v>0</v>
      </c>
      <c r="N118" s="23">
        <v>0</v>
      </c>
      <c r="O118" s="23">
        <v>0</v>
      </c>
      <c r="P118" s="23">
        <v>0</v>
      </c>
      <c r="Q118" s="23">
        <v>0</v>
      </c>
      <c r="R118" s="23">
        <v>0</v>
      </c>
      <c r="S118" s="31"/>
      <c r="T118" s="8"/>
    </row>
    <row r="119" spans="1:20" ht="25.5" x14ac:dyDescent="0.2">
      <c r="A119" s="10" t="s">
        <v>106</v>
      </c>
      <c r="B119" s="11" t="s">
        <v>107</v>
      </c>
      <c r="C119" s="8" t="s">
        <v>23</v>
      </c>
      <c r="D119" s="23">
        <v>0</v>
      </c>
      <c r="E119" s="23">
        <v>0</v>
      </c>
      <c r="F119" s="23">
        <v>0</v>
      </c>
      <c r="G119" s="23">
        <v>0</v>
      </c>
      <c r="H119" s="23">
        <v>0</v>
      </c>
      <c r="I119" s="23">
        <v>0</v>
      </c>
      <c r="J119" s="23">
        <v>0</v>
      </c>
      <c r="K119" s="23">
        <v>0</v>
      </c>
      <c r="L119" s="23">
        <v>0</v>
      </c>
      <c r="M119" s="23">
        <v>0</v>
      </c>
      <c r="N119" s="23">
        <v>0</v>
      </c>
      <c r="O119" s="23">
        <v>0</v>
      </c>
      <c r="P119" s="23">
        <v>0</v>
      </c>
      <c r="Q119" s="23">
        <v>0</v>
      </c>
      <c r="R119" s="23">
        <v>0</v>
      </c>
      <c r="S119" s="31"/>
      <c r="T119" s="8"/>
    </row>
    <row r="120" spans="1:20" x14ac:dyDescent="0.2">
      <c r="A120" s="10" t="s">
        <v>18</v>
      </c>
      <c r="B120" s="11" t="s">
        <v>18</v>
      </c>
      <c r="C120" s="8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31"/>
      <c r="T120" s="8"/>
    </row>
    <row r="121" spans="1:20" ht="38.25" x14ac:dyDescent="0.2">
      <c r="A121" s="10" t="s">
        <v>108</v>
      </c>
      <c r="B121" s="11" t="s">
        <v>109</v>
      </c>
      <c r="C121" s="8" t="s">
        <v>23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3">
        <v>0</v>
      </c>
      <c r="J121" s="23">
        <v>0</v>
      </c>
      <c r="K121" s="23">
        <v>0</v>
      </c>
      <c r="L121" s="23">
        <v>0</v>
      </c>
      <c r="M121" s="23">
        <v>0</v>
      </c>
      <c r="N121" s="23">
        <v>0</v>
      </c>
      <c r="O121" s="23">
        <v>0</v>
      </c>
      <c r="P121" s="23">
        <v>0</v>
      </c>
      <c r="Q121" s="23">
        <v>0</v>
      </c>
      <c r="R121" s="23">
        <v>0</v>
      </c>
      <c r="S121" s="31"/>
      <c r="T121" s="8"/>
    </row>
    <row r="122" spans="1:20" x14ac:dyDescent="0.2">
      <c r="A122" s="10" t="s">
        <v>18</v>
      </c>
      <c r="B122" s="11" t="s">
        <v>18</v>
      </c>
      <c r="C122" s="8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31"/>
      <c r="T122" s="8"/>
    </row>
    <row r="123" spans="1:20" ht="51" x14ac:dyDescent="0.2">
      <c r="A123" s="17" t="s">
        <v>20</v>
      </c>
      <c r="B123" s="18" t="s">
        <v>110</v>
      </c>
      <c r="C123" s="5" t="s">
        <v>23</v>
      </c>
      <c r="D123" s="22">
        <f t="shared" ref="D123:R123" si="68">SUM(D124:D125)</f>
        <v>0</v>
      </c>
      <c r="E123" s="22">
        <f t="shared" si="68"/>
        <v>0</v>
      </c>
      <c r="F123" s="22">
        <f t="shared" si="68"/>
        <v>0</v>
      </c>
      <c r="G123" s="22">
        <f t="shared" si="68"/>
        <v>0</v>
      </c>
      <c r="H123" s="22">
        <f t="shared" si="68"/>
        <v>0</v>
      </c>
      <c r="I123" s="22">
        <f t="shared" si="68"/>
        <v>0</v>
      </c>
      <c r="J123" s="22">
        <f t="shared" si="68"/>
        <v>0</v>
      </c>
      <c r="K123" s="22">
        <f t="shared" si="68"/>
        <v>0</v>
      </c>
      <c r="L123" s="22">
        <f t="shared" si="68"/>
        <v>0</v>
      </c>
      <c r="M123" s="22">
        <f t="shared" si="68"/>
        <v>0</v>
      </c>
      <c r="N123" s="22">
        <f t="shared" si="68"/>
        <v>0</v>
      </c>
      <c r="O123" s="22">
        <f t="shared" si="68"/>
        <v>0</v>
      </c>
      <c r="P123" s="22">
        <f t="shared" si="68"/>
        <v>0</v>
      </c>
      <c r="Q123" s="22">
        <f t="shared" si="68"/>
        <v>0</v>
      </c>
      <c r="R123" s="22">
        <f t="shared" si="68"/>
        <v>0</v>
      </c>
      <c r="S123" s="30"/>
      <c r="T123" s="5"/>
    </row>
    <row r="124" spans="1:20" ht="51" x14ac:dyDescent="0.2">
      <c r="A124" s="10" t="s">
        <v>111</v>
      </c>
      <c r="B124" s="11" t="s">
        <v>112</v>
      </c>
      <c r="C124" s="8" t="s">
        <v>23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3">
        <v>0</v>
      </c>
      <c r="J124" s="23">
        <v>0</v>
      </c>
      <c r="K124" s="23">
        <v>0</v>
      </c>
      <c r="L124" s="23">
        <v>0</v>
      </c>
      <c r="M124" s="23">
        <v>0</v>
      </c>
      <c r="N124" s="23">
        <v>0</v>
      </c>
      <c r="O124" s="23">
        <v>0</v>
      </c>
      <c r="P124" s="23">
        <v>0</v>
      </c>
      <c r="Q124" s="23">
        <v>0</v>
      </c>
      <c r="R124" s="23">
        <v>0</v>
      </c>
      <c r="S124" s="31"/>
      <c r="T124" s="8"/>
    </row>
    <row r="125" spans="1:20" x14ac:dyDescent="0.2">
      <c r="A125" s="10" t="s">
        <v>18</v>
      </c>
      <c r="B125" s="19" t="s">
        <v>18</v>
      </c>
      <c r="C125" s="8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31"/>
      <c r="T125" s="8"/>
    </row>
    <row r="126" spans="1:20" ht="51" x14ac:dyDescent="0.2">
      <c r="A126" s="10" t="s">
        <v>113</v>
      </c>
      <c r="B126" s="11" t="s">
        <v>114</v>
      </c>
      <c r="C126" s="8" t="s">
        <v>23</v>
      </c>
      <c r="D126" s="23">
        <v>0</v>
      </c>
      <c r="E126" s="23">
        <v>0</v>
      </c>
      <c r="F126" s="23">
        <v>0</v>
      </c>
      <c r="G126" s="23">
        <v>0</v>
      </c>
      <c r="H126" s="23">
        <v>0</v>
      </c>
      <c r="I126" s="23">
        <v>0</v>
      </c>
      <c r="J126" s="23">
        <v>0</v>
      </c>
      <c r="K126" s="23">
        <v>0</v>
      </c>
      <c r="L126" s="23">
        <v>0</v>
      </c>
      <c r="M126" s="23">
        <v>0</v>
      </c>
      <c r="N126" s="23">
        <v>0</v>
      </c>
      <c r="O126" s="23">
        <v>0</v>
      </c>
      <c r="P126" s="23">
        <v>0</v>
      </c>
      <c r="Q126" s="23">
        <v>0</v>
      </c>
      <c r="R126" s="23">
        <v>0</v>
      </c>
      <c r="S126" s="31"/>
      <c r="T126" s="8"/>
    </row>
    <row r="127" spans="1:20" x14ac:dyDescent="0.2">
      <c r="A127" s="10" t="s">
        <v>18</v>
      </c>
      <c r="B127" s="19" t="s">
        <v>18</v>
      </c>
      <c r="C127" s="8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31"/>
      <c r="T127" s="8"/>
    </row>
    <row r="128" spans="1:20" ht="38.25" x14ac:dyDescent="0.2">
      <c r="A128" s="17" t="s">
        <v>21</v>
      </c>
      <c r="B128" s="18" t="s">
        <v>115</v>
      </c>
      <c r="C128" s="5" t="s">
        <v>23</v>
      </c>
      <c r="D128" s="22">
        <f t="shared" ref="D128:Q128" si="69">SUM(D129:D133)</f>
        <v>2.4409999999999998</v>
      </c>
      <c r="E128" s="22">
        <f t="shared" si="69"/>
        <v>0</v>
      </c>
      <c r="F128" s="22">
        <f t="shared" si="69"/>
        <v>2.4409999999999998</v>
      </c>
      <c r="G128" s="22">
        <f t="shared" si="69"/>
        <v>2.4409999999999998</v>
      </c>
      <c r="H128" s="22">
        <f t="shared" si="69"/>
        <v>2.0964999999999998</v>
      </c>
      <c r="I128" s="22">
        <f t="shared" si="69"/>
        <v>0</v>
      </c>
      <c r="J128" s="22">
        <f t="shared" si="69"/>
        <v>0</v>
      </c>
      <c r="K128" s="22">
        <f t="shared" si="69"/>
        <v>2.4409999999999998</v>
      </c>
      <c r="L128" s="22">
        <f t="shared" si="69"/>
        <v>1.4716</v>
      </c>
      <c r="M128" s="22">
        <f t="shared" si="69"/>
        <v>0</v>
      </c>
      <c r="N128" s="22">
        <f t="shared" si="69"/>
        <v>0.62490000000000001</v>
      </c>
      <c r="O128" s="22">
        <f t="shared" si="69"/>
        <v>0</v>
      </c>
      <c r="P128" s="22">
        <f t="shared" si="69"/>
        <v>0</v>
      </c>
      <c r="Q128" s="22">
        <f t="shared" si="69"/>
        <v>0.34449999999999997</v>
      </c>
      <c r="R128" s="22">
        <f>IF(ISERROR(H128-G128),"нд",H128-G128)</f>
        <v>-0.34450000000000003</v>
      </c>
      <c r="S128" s="30"/>
      <c r="T128" s="5"/>
    </row>
    <row r="129" spans="1:20" ht="38.25" x14ac:dyDescent="0.2">
      <c r="A129" s="12" t="s">
        <v>21</v>
      </c>
      <c r="B129" s="13" t="s">
        <v>145</v>
      </c>
      <c r="C129" s="14" t="s">
        <v>162</v>
      </c>
      <c r="D129" s="24">
        <v>0.67230000000000001</v>
      </c>
      <c r="E129" s="24">
        <v>0</v>
      </c>
      <c r="F129" s="24">
        <f>D129-E129</f>
        <v>0.67230000000000001</v>
      </c>
      <c r="G129" s="24">
        <f>IF(ISERROR(I129+K129+M129+O129),"нд",I129+K129+M129+O129)</f>
        <v>0.67230000000000001</v>
      </c>
      <c r="H129" s="24">
        <f>J129+L129+N129+P129</f>
        <v>0.53890000000000005</v>
      </c>
      <c r="I129" s="24">
        <v>0</v>
      </c>
      <c r="J129" s="24">
        <v>0</v>
      </c>
      <c r="K129" s="24">
        <v>0.67230000000000001</v>
      </c>
      <c r="L129" s="24">
        <v>0.53890000000000005</v>
      </c>
      <c r="M129" s="24">
        <v>0</v>
      </c>
      <c r="N129" s="24">
        <v>0</v>
      </c>
      <c r="O129" s="24">
        <v>0</v>
      </c>
      <c r="P129" s="24">
        <v>0</v>
      </c>
      <c r="Q129" s="24">
        <f>F129-H129</f>
        <v>0.13339999999999996</v>
      </c>
      <c r="R129" s="24">
        <f t="shared" ref="R129:R131" si="70">IF(ISERROR(H129-G129),"нд",H129-G129)</f>
        <v>-0.13339999999999996</v>
      </c>
      <c r="S129" s="32">
        <f t="shared" ref="S129:S131" si="71">IF(R129="нд","нд",IFERROR(R129/G129*100,IF(H129&gt;0,100,0)))</f>
        <v>-19.842332292131484</v>
      </c>
      <c r="T129" s="38" t="s">
        <v>199</v>
      </c>
    </row>
    <row r="130" spans="1:20" ht="51" x14ac:dyDescent="0.2">
      <c r="A130" s="12" t="s">
        <v>21</v>
      </c>
      <c r="B130" s="13" t="s">
        <v>146</v>
      </c>
      <c r="C130" s="14" t="s">
        <v>169</v>
      </c>
      <c r="D130" s="24">
        <v>0.25459999999999999</v>
      </c>
      <c r="E130" s="24">
        <v>0</v>
      </c>
      <c r="F130" s="24">
        <f t="shared" ref="F130:F131" si="72">D130-E130</f>
        <v>0.25459999999999999</v>
      </c>
      <c r="G130" s="24">
        <f t="shared" ref="G130:G131" si="73">IF(ISERROR(I130+K130+M130+O130),"нд",I130+K130+M130+O130)</f>
        <v>0.25459999999999999</v>
      </c>
      <c r="H130" s="24">
        <f t="shared" ref="H130:H131" si="74">J130+L130+N130+P130</f>
        <v>0.2419</v>
      </c>
      <c r="I130" s="24">
        <v>0</v>
      </c>
      <c r="J130" s="24">
        <v>0</v>
      </c>
      <c r="K130" s="24">
        <v>0.25459999999999999</v>
      </c>
      <c r="L130" s="24">
        <v>0.2419</v>
      </c>
      <c r="M130" s="24">
        <v>0</v>
      </c>
      <c r="N130" s="24">
        <v>0</v>
      </c>
      <c r="O130" s="24">
        <v>0</v>
      </c>
      <c r="P130" s="24">
        <v>0</v>
      </c>
      <c r="Q130" s="24">
        <f t="shared" ref="Q130:Q131" si="75">F130-H130</f>
        <v>1.2699999999999989E-2</v>
      </c>
      <c r="R130" s="24">
        <f t="shared" si="70"/>
        <v>-1.2699999999999989E-2</v>
      </c>
      <c r="S130" s="32">
        <f t="shared" si="71"/>
        <v>-4.9882168106834204</v>
      </c>
      <c r="T130" s="14"/>
    </row>
    <row r="131" spans="1:20" ht="25.5" x14ac:dyDescent="0.2">
      <c r="A131" s="12" t="s">
        <v>21</v>
      </c>
      <c r="B131" s="13" t="s">
        <v>186</v>
      </c>
      <c r="C131" s="14" t="s">
        <v>192</v>
      </c>
      <c r="D131" s="24">
        <v>0.84440000000000004</v>
      </c>
      <c r="E131" s="24">
        <v>0</v>
      </c>
      <c r="F131" s="24">
        <f t="shared" si="72"/>
        <v>0.84440000000000004</v>
      </c>
      <c r="G131" s="24">
        <f t="shared" si="73"/>
        <v>0.84440000000000004</v>
      </c>
      <c r="H131" s="24">
        <f t="shared" si="74"/>
        <v>0.69079999999999997</v>
      </c>
      <c r="I131" s="24">
        <v>0</v>
      </c>
      <c r="J131" s="24">
        <v>0</v>
      </c>
      <c r="K131" s="24">
        <v>0.84440000000000004</v>
      </c>
      <c r="L131" s="24">
        <v>0.69079999999999997</v>
      </c>
      <c r="M131" s="24">
        <v>0</v>
      </c>
      <c r="N131" s="24">
        <v>0</v>
      </c>
      <c r="O131" s="24">
        <v>0</v>
      </c>
      <c r="P131" s="24">
        <v>0</v>
      </c>
      <c r="Q131" s="24">
        <f t="shared" si="75"/>
        <v>0.15360000000000007</v>
      </c>
      <c r="R131" s="24">
        <f t="shared" si="70"/>
        <v>-0.15360000000000007</v>
      </c>
      <c r="S131" s="32">
        <f t="shared" si="71"/>
        <v>-18.190431075319761</v>
      </c>
      <c r="T131" s="38" t="s">
        <v>199</v>
      </c>
    </row>
    <row r="132" spans="1:20" ht="25.5" x14ac:dyDescent="0.2">
      <c r="A132" s="12" t="s">
        <v>21</v>
      </c>
      <c r="B132" s="13" t="s">
        <v>187</v>
      </c>
      <c r="C132" s="14" t="s">
        <v>193</v>
      </c>
      <c r="D132" s="24">
        <v>0.66969999999999996</v>
      </c>
      <c r="E132" s="24">
        <v>0</v>
      </c>
      <c r="F132" s="24">
        <f>D132-E132</f>
        <v>0.66969999999999996</v>
      </c>
      <c r="G132" s="24">
        <f>IF(ISERROR(I132+K132+M132+O132),"нд",I132+K132+M132+O132)</f>
        <v>0.66969999999999996</v>
      </c>
      <c r="H132" s="24">
        <f>J132+L132+N132+P132</f>
        <v>0.62490000000000001</v>
      </c>
      <c r="I132" s="24">
        <v>0</v>
      </c>
      <c r="J132" s="24">
        <v>0</v>
      </c>
      <c r="K132" s="24">
        <v>0.66969999999999996</v>
      </c>
      <c r="L132" s="24">
        <v>0</v>
      </c>
      <c r="M132" s="24">
        <v>0</v>
      </c>
      <c r="N132" s="24">
        <v>0.62490000000000001</v>
      </c>
      <c r="O132" s="24">
        <v>0</v>
      </c>
      <c r="P132" s="24">
        <v>0</v>
      </c>
      <c r="Q132" s="24">
        <f>F132-H132</f>
        <v>4.4799999999999951E-2</v>
      </c>
      <c r="R132" s="24">
        <f>IF(ISERROR(H132-G132),"нд",H132-G132)</f>
        <v>-4.4799999999999951E-2</v>
      </c>
      <c r="S132" s="32">
        <f>IF(R132="нд","нд",IFERROR(R132/G132*100,IF(H132&gt;0,100,0)))</f>
        <v>-6.6895624906674556</v>
      </c>
      <c r="T132" s="38"/>
    </row>
    <row r="133" spans="1:20" x14ac:dyDescent="0.2">
      <c r="A133" s="10" t="s">
        <v>18</v>
      </c>
      <c r="B133" s="19" t="s">
        <v>18</v>
      </c>
      <c r="C133" s="20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33"/>
      <c r="T133" s="20"/>
    </row>
    <row r="134" spans="1:20" ht="38.25" x14ac:dyDescent="0.2">
      <c r="A134" s="17" t="s">
        <v>22</v>
      </c>
      <c r="B134" s="21" t="s">
        <v>116</v>
      </c>
      <c r="C134" s="5" t="s">
        <v>23</v>
      </c>
      <c r="D134" s="22">
        <f>SUM(D135:D136)</f>
        <v>4.9664000000000001</v>
      </c>
      <c r="E134" s="22">
        <f t="shared" ref="E134:Q134" si="76">SUM(E135:E136)</f>
        <v>0</v>
      </c>
      <c r="F134" s="22">
        <f t="shared" si="76"/>
        <v>4.9664000000000001</v>
      </c>
      <c r="G134" s="22">
        <f t="shared" si="76"/>
        <v>4.9664000000000001</v>
      </c>
      <c r="H134" s="22">
        <f t="shared" si="76"/>
        <v>4.9219999999999997</v>
      </c>
      <c r="I134" s="22">
        <f t="shared" si="76"/>
        <v>0</v>
      </c>
      <c r="J134" s="22">
        <f t="shared" si="76"/>
        <v>0</v>
      </c>
      <c r="K134" s="22">
        <f t="shared" si="76"/>
        <v>0</v>
      </c>
      <c r="L134" s="22">
        <f t="shared" si="76"/>
        <v>0</v>
      </c>
      <c r="M134" s="22">
        <f t="shared" si="76"/>
        <v>0</v>
      </c>
      <c r="N134" s="22">
        <f t="shared" si="76"/>
        <v>0</v>
      </c>
      <c r="O134" s="22">
        <f t="shared" si="76"/>
        <v>4.9664000000000001</v>
      </c>
      <c r="P134" s="22">
        <f t="shared" si="76"/>
        <v>4.9219999999999997</v>
      </c>
      <c r="Q134" s="22">
        <f t="shared" si="76"/>
        <v>4.4400000000000439E-2</v>
      </c>
      <c r="R134" s="22">
        <f>IF(ISERROR(H134-G134),"нд",H134-G134)</f>
        <v>-4.4400000000000439E-2</v>
      </c>
      <c r="S134" s="22"/>
      <c r="T134" s="5"/>
    </row>
    <row r="135" spans="1:20" ht="21" customHeight="1" x14ac:dyDescent="0.2">
      <c r="A135" s="12" t="s">
        <v>22</v>
      </c>
      <c r="B135" s="13" t="s">
        <v>184</v>
      </c>
      <c r="C135" s="14" t="s">
        <v>194</v>
      </c>
      <c r="D135" s="24">
        <v>4.9664000000000001</v>
      </c>
      <c r="E135" s="24">
        <v>0</v>
      </c>
      <c r="F135" s="24">
        <f>D135-E135</f>
        <v>4.9664000000000001</v>
      </c>
      <c r="G135" s="24">
        <f>IF(ISERROR(I135+K135+M135+O135),"нд",I135+K135+M135+O135)</f>
        <v>4.9664000000000001</v>
      </c>
      <c r="H135" s="24">
        <f>J135+L135+N135+P135</f>
        <v>4.9219999999999997</v>
      </c>
      <c r="I135" s="24">
        <v>0</v>
      </c>
      <c r="J135" s="24">
        <v>0</v>
      </c>
      <c r="K135" s="24">
        <v>0</v>
      </c>
      <c r="L135" s="24">
        <v>0</v>
      </c>
      <c r="M135" s="24">
        <v>0</v>
      </c>
      <c r="N135" s="24">
        <v>0</v>
      </c>
      <c r="O135" s="24">
        <v>4.9664000000000001</v>
      </c>
      <c r="P135" s="24">
        <v>4.9219999999999997</v>
      </c>
      <c r="Q135" s="24">
        <f>F135-H135</f>
        <v>4.4400000000000439E-2</v>
      </c>
      <c r="R135" s="24">
        <f>IF(ISERROR(H135-G135),"нд",H135-G135)</f>
        <v>-4.4400000000000439E-2</v>
      </c>
      <c r="S135" s="32">
        <f>IF(R135="нд","нд",IFERROR(R135/G135*100,IF(H135&gt;0,100,0)))</f>
        <v>-0.8940077319587717</v>
      </c>
      <c r="T135" s="14"/>
    </row>
    <row r="136" spans="1:20" x14ac:dyDescent="0.2">
      <c r="A136" s="10" t="s">
        <v>18</v>
      </c>
      <c r="B136" s="19" t="s">
        <v>18</v>
      </c>
      <c r="C136" s="20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33"/>
      <c r="T136" s="20"/>
    </row>
    <row r="137" spans="1:20" ht="25.5" x14ac:dyDescent="0.2">
      <c r="A137" s="17" t="s">
        <v>117</v>
      </c>
      <c r="B137" s="18" t="s">
        <v>118</v>
      </c>
      <c r="C137" s="5" t="s">
        <v>23</v>
      </c>
      <c r="D137" s="22">
        <f t="shared" ref="D137:Q137" si="77">SUM(D138:D144)</f>
        <v>9.8538999999999994</v>
      </c>
      <c r="E137" s="22">
        <f t="shared" si="77"/>
        <v>0</v>
      </c>
      <c r="F137" s="22">
        <f t="shared" si="77"/>
        <v>9.8538999999999994</v>
      </c>
      <c r="G137" s="22">
        <f t="shared" si="77"/>
        <v>9.8538999999999994</v>
      </c>
      <c r="H137" s="22">
        <f t="shared" si="77"/>
        <v>10.076099999999999</v>
      </c>
      <c r="I137" s="22">
        <f t="shared" si="77"/>
        <v>6.5149999999999997</v>
      </c>
      <c r="J137" s="22">
        <f t="shared" si="77"/>
        <v>7.4934000000000003</v>
      </c>
      <c r="K137" s="22">
        <f t="shared" si="77"/>
        <v>0.5675</v>
      </c>
      <c r="L137" s="22">
        <f t="shared" si="77"/>
        <v>0.18859999999999999</v>
      </c>
      <c r="M137" s="22">
        <f t="shared" si="77"/>
        <v>0.5675</v>
      </c>
      <c r="N137" s="22">
        <f t="shared" si="77"/>
        <v>1.7172000000000001</v>
      </c>
      <c r="O137" s="22">
        <f t="shared" si="77"/>
        <v>2.2039</v>
      </c>
      <c r="P137" s="22">
        <f t="shared" si="77"/>
        <v>0.67689999999999995</v>
      </c>
      <c r="Q137" s="22">
        <f t="shared" si="77"/>
        <v>-0.22219999999999976</v>
      </c>
      <c r="R137" s="22">
        <f>IF(ISERROR(H137-G137),"нд",H137-G137)</f>
        <v>0.22219999999999906</v>
      </c>
      <c r="S137" s="30"/>
      <c r="T137" s="5"/>
    </row>
    <row r="138" spans="1:20" ht="51.75" customHeight="1" x14ac:dyDescent="0.2">
      <c r="A138" s="12" t="s">
        <v>117</v>
      </c>
      <c r="B138" s="15" t="s">
        <v>195</v>
      </c>
      <c r="C138" s="14" t="s">
        <v>24</v>
      </c>
      <c r="D138" s="24">
        <v>0.2374</v>
      </c>
      <c r="E138" s="24">
        <v>0</v>
      </c>
      <c r="F138" s="24">
        <f t="shared" ref="F138:F143" si="78">D138-E138</f>
        <v>0.2374</v>
      </c>
      <c r="G138" s="24">
        <f t="shared" ref="G138:G143" si="79">IF(ISERROR(I138+K138+M138+O138),"нд",I138+K138+M138+O138)</f>
        <v>0.2374</v>
      </c>
      <c r="H138" s="24">
        <f t="shared" ref="H138:H143" si="80">J138+L138+N138+P138</f>
        <v>0.2417</v>
      </c>
      <c r="I138" s="24">
        <v>0</v>
      </c>
      <c r="J138" s="24">
        <v>0</v>
      </c>
      <c r="K138" s="24">
        <v>0</v>
      </c>
      <c r="L138" s="24">
        <v>0</v>
      </c>
      <c r="M138" s="24">
        <v>0</v>
      </c>
      <c r="N138" s="24">
        <v>0</v>
      </c>
      <c r="O138" s="24">
        <v>0.2374</v>
      </c>
      <c r="P138" s="24">
        <v>0.2417</v>
      </c>
      <c r="Q138" s="24">
        <f t="shared" ref="Q138:Q143" si="81">F138-H138</f>
        <v>-4.2999999999999983E-3</v>
      </c>
      <c r="R138" s="24">
        <f t="shared" ref="R138:R143" si="82">IF(ISERROR(H138-G138),"нд",H138-G138)</f>
        <v>4.2999999999999983E-3</v>
      </c>
      <c r="S138" s="32">
        <f t="shared" ref="S138:S143" si="83">IF(R138="нд","нд",IFERROR(R138/G138*100,IF(H138&gt;0,100,0)))</f>
        <v>1.81128896377422</v>
      </c>
      <c r="T138" s="38"/>
    </row>
    <row r="139" spans="1:20" ht="17.25" customHeight="1" x14ac:dyDescent="0.2">
      <c r="A139" s="12" t="s">
        <v>117</v>
      </c>
      <c r="B139" s="15" t="s">
        <v>119</v>
      </c>
      <c r="C139" s="14" t="s">
        <v>27</v>
      </c>
      <c r="D139" s="24">
        <v>0.1</v>
      </c>
      <c r="E139" s="24">
        <v>0</v>
      </c>
      <c r="F139" s="24">
        <f t="shared" si="78"/>
        <v>0.1</v>
      </c>
      <c r="G139" s="24">
        <f t="shared" si="79"/>
        <v>0.1</v>
      </c>
      <c r="H139" s="24">
        <f t="shared" si="80"/>
        <v>0.1</v>
      </c>
      <c r="I139" s="24">
        <v>0.1</v>
      </c>
      <c r="J139" s="24">
        <v>0.1</v>
      </c>
      <c r="K139" s="24">
        <v>0</v>
      </c>
      <c r="L139" s="24">
        <v>0</v>
      </c>
      <c r="M139" s="24">
        <v>0</v>
      </c>
      <c r="N139" s="24">
        <v>0</v>
      </c>
      <c r="O139" s="24">
        <v>0</v>
      </c>
      <c r="P139" s="24">
        <v>0</v>
      </c>
      <c r="Q139" s="24">
        <f t="shared" si="81"/>
        <v>0</v>
      </c>
      <c r="R139" s="24">
        <f t="shared" si="82"/>
        <v>0</v>
      </c>
      <c r="S139" s="32">
        <f t="shared" si="83"/>
        <v>0</v>
      </c>
      <c r="T139" s="38"/>
    </row>
    <row r="140" spans="1:20" x14ac:dyDescent="0.2">
      <c r="A140" s="12" t="s">
        <v>117</v>
      </c>
      <c r="B140" s="15" t="s">
        <v>185</v>
      </c>
      <c r="C140" s="14" t="s">
        <v>25</v>
      </c>
      <c r="D140" s="24">
        <v>2.27</v>
      </c>
      <c r="E140" s="24">
        <v>0</v>
      </c>
      <c r="F140" s="24">
        <f t="shared" si="78"/>
        <v>2.27</v>
      </c>
      <c r="G140" s="24">
        <f t="shared" si="79"/>
        <v>2.27</v>
      </c>
      <c r="H140" s="24">
        <f t="shared" si="80"/>
        <v>2.4691000000000001</v>
      </c>
      <c r="I140" s="24">
        <v>0.5675</v>
      </c>
      <c r="J140" s="24">
        <v>0.12809999999999999</v>
      </c>
      <c r="K140" s="24">
        <v>0.5675</v>
      </c>
      <c r="L140" s="24">
        <v>0.18859999999999999</v>
      </c>
      <c r="M140" s="24">
        <v>0.5675</v>
      </c>
      <c r="N140" s="24">
        <v>1.7172000000000001</v>
      </c>
      <c r="O140" s="24">
        <v>0.5675</v>
      </c>
      <c r="P140" s="24">
        <v>0.43519999999999998</v>
      </c>
      <c r="Q140" s="24">
        <f t="shared" si="81"/>
        <v>-0.19910000000000005</v>
      </c>
      <c r="R140" s="24">
        <f t="shared" si="82"/>
        <v>0.19910000000000005</v>
      </c>
      <c r="S140" s="32">
        <f t="shared" si="83"/>
        <v>8.7709251101321613</v>
      </c>
      <c r="T140" s="38"/>
    </row>
    <row r="141" spans="1:20" ht="25.5" x14ac:dyDescent="0.2">
      <c r="A141" s="12" t="s">
        <v>117</v>
      </c>
      <c r="B141" s="13" t="s">
        <v>183</v>
      </c>
      <c r="C141" s="14" t="s">
        <v>170</v>
      </c>
      <c r="D141" s="24">
        <v>4.45</v>
      </c>
      <c r="E141" s="24">
        <v>0</v>
      </c>
      <c r="F141" s="24">
        <f>D141-E141</f>
        <v>4.45</v>
      </c>
      <c r="G141" s="24">
        <f>IF(ISERROR(I141+K141+M141+O141),"нд",I141+K141+M141+O141)</f>
        <v>4.45</v>
      </c>
      <c r="H141" s="24">
        <f>J141+L141+N141+P141</f>
        <v>4.4478</v>
      </c>
      <c r="I141" s="24">
        <v>4.45</v>
      </c>
      <c r="J141" s="24">
        <v>4.4478</v>
      </c>
      <c r="K141" s="24">
        <v>0</v>
      </c>
      <c r="L141" s="24">
        <v>0</v>
      </c>
      <c r="M141" s="24">
        <v>0</v>
      </c>
      <c r="N141" s="24">
        <v>0</v>
      </c>
      <c r="O141" s="24">
        <v>0</v>
      </c>
      <c r="P141" s="24">
        <v>0</v>
      </c>
      <c r="Q141" s="24">
        <f>F141-H141</f>
        <v>2.2000000000002018E-3</v>
      </c>
      <c r="R141" s="24">
        <f>IF(ISERROR(H141-G141),"нд",H141-G141)</f>
        <v>-2.2000000000002018E-3</v>
      </c>
      <c r="S141" s="32">
        <f>IF(R141="нд","нд",IFERROR(R141/G141*100,IF(H141&gt;0,100,0)))</f>
        <v>-4.9438202247195542E-2</v>
      </c>
      <c r="T141" s="14"/>
    </row>
    <row r="142" spans="1:20" ht="25.5" x14ac:dyDescent="0.2">
      <c r="A142" s="12" t="s">
        <v>117</v>
      </c>
      <c r="B142" s="15" t="s">
        <v>147</v>
      </c>
      <c r="C142" s="14" t="s">
        <v>171</v>
      </c>
      <c r="D142" s="24">
        <v>1.3975</v>
      </c>
      <c r="E142" s="24">
        <v>0</v>
      </c>
      <c r="F142" s="24">
        <f t="shared" si="78"/>
        <v>1.3975</v>
      </c>
      <c r="G142" s="24">
        <f t="shared" si="79"/>
        <v>1.3975</v>
      </c>
      <c r="H142" s="24">
        <f t="shared" si="80"/>
        <v>1.3975</v>
      </c>
      <c r="I142" s="24">
        <v>1.3975</v>
      </c>
      <c r="J142" s="24">
        <v>1.3975</v>
      </c>
      <c r="K142" s="24">
        <v>0</v>
      </c>
      <c r="L142" s="24">
        <v>0</v>
      </c>
      <c r="M142" s="24">
        <v>0</v>
      </c>
      <c r="N142" s="24">
        <v>0</v>
      </c>
      <c r="O142" s="24">
        <v>0</v>
      </c>
      <c r="P142" s="24">
        <v>0</v>
      </c>
      <c r="Q142" s="24">
        <f t="shared" si="81"/>
        <v>0</v>
      </c>
      <c r="R142" s="24">
        <f t="shared" si="82"/>
        <v>0</v>
      </c>
      <c r="S142" s="32">
        <f t="shared" si="83"/>
        <v>0</v>
      </c>
      <c r="T142" s="38"/>
    </row>
    <row r="143" spans="1:20" ht="25.5" x14ac:dyDescent="0.2">
      <c r="A143" s="12" t="s">
        <v>117</v>
      </c>
      <c r="B143" s="13" t="s">
        <v>172</v>
      </c>
      <c r="C143" s="14" t="s">
        <v>173</v>
      </c>
      <c r="D143" s="24">
        <v>1.399</v>
      </c>
      <c r="E143" s="24">
        <v>0</v>
      </c>
      <c r="F143" s="24">
        <f t="shared" si="78"/>
        <v>1.399</v>
      </c>
      <c r="G143" s="24">
        <f t="shared" si="79"/>
        <v>1.399</v>
      </c>
      <c r="H143" s="24">
        <f t="shared" si="80"/>
        <v>1.42</v>
      </c>
      <c r="I143" s="24">
        <v>0</v>
      </c>
      <c r="J143" s="24">
        <v>1.42</v>
      </c>
      <c r="K143" s="24">
        <v>0</v>
      </c>
      <c r="L143" s="24">
        <v>0</v>
      </c>
      <c r="M143" s="24">
        <v>0</v>
      </c>
      <c r="N143" s="24">
        <v>0</v>
      </c>
      <c r="O143" s="24">
        <v>1.399</v>
      </c>
      <c r="P143" s="24">
        <v>0</v>
      </c>
      <c r="Q143" s="24">
        <f t="shared" si="81"/>
        <v>-2.0999999999999908E-2</v>
      </c>
      <c r="R143" s="24">
        <f t="shared" si="82"/>
        <v>2.0999999999999908E-2</v>
      </c>
      <c r="S143" s="32">
        <f t="shared" si="83"/>
        <v>1.5010721944245824</v>
      </c>
      <c r="T143" s="38" t="s">
        <v>199</v>
      </c>
    </row>
    <row r="144" spans="1:20" x14ac:dyDescent="0.2">
      <c r="A144" s="10" t="s">
        <v>18</v>
      </c>
      <c r="B144" s="19" t="s">
        <v>18</v>
      </c>
      <c r="C144" s="20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33"/>
      <c r="T144" s="20"/>
    </row>
  </sheetData>
  <mergeCells count="22">
    <mergeCell ref="S16:S17"/>
    <mergeCell ref="G15:P15"/>
    <mergeCell ref="Q15:Q17"/>
    <mergeCell ref="R15:S15"/>
    <mergeCell ref="T15:T17"/>
    <mergeCell ref="G16:H16"/>
    <mergeCell ref="I16:J16"/>
    <mergeCell ref="R16:R17"/>
    <mergeCell ref="K16:L16"/>
    <mergeCell ref="M16:N16"/>
    <mergeCell ref="O16:P16"/>
    <mergeCell ref="A4:T4"/>
    <mergeCell ref="A7:T7"/>
    <mergeCell ref="A10:T10"/>
    <mergeCell ref="A12:T12"/>
    <mergeCell ref="A5:T5"/>
    <mergeCell ref="F15:F17"/>
    <mergeCell ref="C15:C17"/>
    <mergeCell ref="D15:D17"/>
    <mergeCell ref="E15:E17"/>
    <mergeCell ref="A15:A17"/>
    <mergeCell ref="B15:B17"/>
  </mergeCells>
  <conditionalFormatting sqref="D77:J77 L77:N77 D19:S70 D71:N75 Q71:S75 Q77:S77 O71:P77 D78:S144">
    <cfRule type="cellIs" dxfId="3" priority="10" operator="equal">
      <formula>0</formula>
    </cfRule>
  </conditionalFormatting>
  <conditionalFormatting sqref="D76:J76 L76:N76 Q76:S76">
    <cfRule type="cellIs" dxfId="2" priority="4" operator="equal">
      <formula>0</formula>
    </cfRule>
  </conditionalFormatting>
  <conditionalFormatting sqref="K77">
    <cfRule type="cellIs" dxfId="1" priority="3" operator="equal">
      <formula>0</formula>
    </cfRule>
  </conditionalFormatting>
  <conditionalFormatting sqref="K76">
    <cfRule type="cellIs" dxfId="0" priority="2" operator="equal">
      <formula>0</formula>
    </cfRule>
  </conditionalFormatting>
  <printOptions horizontalCentered="1"/>
  <pageMargins left="0.39370078740157483" right="0.39370078740157483" top="0.78740157480314965" bottom="0.59055118110236227" header="0" footer="0"/>
  <pageSetup paperSize="9" scale="52" fitToHeight="0" orientation="landscape" r:id="rId1"/>
  <ignoredErrors>
    <ignoredError sqref="D33:Q33 D95:Q95 D123:R123 E128:Q128 T128 T123 D128" formulaRange="1"/>
    <ignoredError sqref="A19 A27:A28" numberStoredAsText="1"/>
    <ignoredError sqref="A29" twoDigitTextYear="1" numberStoredAsText="1"/>
    <ignoredError sqref="A142:A143 A30:A75 A136:A140 A103:A134 A77:A10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№10</dc:title>
  <dc:creator>SalnikovNE</dc:creator>
  <cp:keywords>Отчет ИП 2019 III квартал</cp:keywords>
  <cp:lastModifiedBy/>
  <dcterms:created xsi:type="dcterms:W3CDTF">2015-06-05T18:19:34Z</dcterms:created>
  <dcterms:modified xsi:type="dcterms:W3CDTF">2020-02-07T04:37:04Z</dcterms:modified>
  <cp:contentStatus>готова</cp:contentStatus>
</cp:coreProperties>
</file>