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3" i="1" l="1"/>
  <c r="L104" i="1"/>
  <c r="D104" i="1" l="1"/>
  <c r="D103" i="1"/>
  <c r="V103" i="1"/>
  <c r="W103" i="1" s="1"/>
  <c r="T103" i="1"/>
  <c r="U103" i="1" s="1"/>
  <c r="R103" i="1"/>
  <c r="S103" i="1" s="1"/>
  <c r="P103" i="1"/>
  <c r="I103" i="1"/>
  <c r="V104" i="1"/>
  <c r="W104" i="1" s="1"/>
  <c r="T104" i="1"/>
  <c r="U104" i="1" s="1"/>
  <c r="R104" i="1"/>
  <c r="S104" i="1" s="1"/>
  <c r="P104" i="1"/>
  <c r="I104" i="1"/>
  <c r="I70" i="1"/>
  <c r="I71" i="1"/>
  <c r="N104" i="1" l="1"/>
  <c r="O104" i="1" s="1"/>
  <c r="N103" i="1"/>
  <c r="O103" i="1" s="1"/>
  <c r="Q104" i="1"/>
  <c r="Q103" i="1"/>
  <c r="V137" i="1"/>
  <c r="W137" i="1" s="1"/>
  <c r="T137" i="1"/>
  <c r="T136" i="1" s="1"/>
  <c r="R137" i="1"/>
  <c r="S137" i="1" s="1"/>
  <c r="P137" i="1"/>
  <c r="P136" i="1" s="1"/>
  <c r="I137" i="1"/>
  <c r="I136" i="1" s="1"/>
  <c r="D137" i="1"/>
  <c r="D136" i="1" s="1"/>
  <c r="R136" i="1"/>
  <c r="E136" i="1"/>
  <c r="F136" i="1"/>
  <c r="G136" i="1"/>
  <c r="H136" i="1"/>
  <c r="J136" i="1"/>
  <c r="K136" i="1"/>
  <c r="L136" i="1"/>
  <c r="M136" i="1"/>
  <c r="N137" i="1" l="1"/>
  <c r="O137" i="1" s="1"/>
  <c r="Q137" i="1"/>
  <c r="U137" i="1"/>
  <c r="V136" i="1"/>
  <c r="N136" i="1" l="1"/>
  <c r="R33" i="1"/>
  <c r="S33" i="1" s="1"/>
  <c r="P33" i="1"/>
  <c r="Q33" i="1" s="1"/>
  <c r="D33" i="1" l="1"/>
  <c r="V78" i="1" l="1"/>
  <c r="W78" i="1" s="1"/>
  <c r="T78" i="1"/>
  <c r="U78" i="1" s="1"/>
  <c r="R78" i="1"/>
  <c r="S78" i="1" s="1"/>
  <c r="P78" i="1"/>
  <c r="I78" i="1"/>
  <c r="D78" i="1"/>
  <c r="N78" i="1" l="1"/>
  <c r="O78" i="1" s="1"/>
  <c r="Q78" i="1"/>
  <c r="G24" i="1" l="1"/>
  <c r="G26" i="1"/>
  <c r="G32" i="1"/>
  <c r="G35" i="1"/>
  <c r="G67" i="1"/>
  <c r="G81" i="1"/>
  <c r="G85" i="1"/>
  <c r="H85" i="1"/>
  <c r="G93" i="1"/>
  <c r="G97" i="1"/>
  <c r="G96" i="1" s="1"/>
  <c r="G130" i="1"/>
  <c r="G25" i="1" s="1"/>
  <c r="G139" i="1"/>
  <c r="G27" i="1" s="1"/>
  <c r="L139" i="1"/>
  <c r="L27" i="1" s="1"/>
  <c r="L130" i="1"/>
  <c r="L25" i="1" s="1"/>
  <c r="L97" i="1"/>
  <c r="L96" i="1" s="1"/>
  <c r="L93" i="1"/>
  <c r="L85" i="1"/>
  <c r="L67" i="1"/>
  <c r="L24" i="1"/>
  <c r="L26" i="1"/>
  <c r="L32" i="1"/>
  <c r="L35" i="1"/>
  <c r="G84" i="1" l="1"/>
  <c r="L31" i="1"/>
  <c r="L30" i="1" s="1"/>
  <c r="L22" i="1" s="1"/>
  <c r="G31" i="1"/>
  <c r="G30" i="1" s="1"/>
  <c r="G22" i="1" s="1"/>
  <c r="L84" i="1"/>
  <c r="G66" i="1"/>
  <c r="G65" i="1" l="1"/>
  <c r="G23" i="1" s="1"/>
  <c r="G21" i="1" s="1"/>
  <c r="T33" i="1"/>
  <c r="P141" i="1" l="1"/>
  <c r="Q141" i="1" s="1"/>
  <c r="R141" i="1"/>
  <c r="S141" i="1" s="1"/>
  <c r="T141" i="1"/>
  <c r="U141" i="1" s="1"/>
  <c r="V141" i="1"/>
  <c r="W141" i="1" s="1"/>
  <c r="P142" i="1"/>
  <c r="Q142" i="1" s="1"/>
  <c r="R142" i="1"/>
  <c r="T142" i="1"/>
  <c r="U142" i="1" s="1"/>
  <c r="V142" i="1"/>
  <c r="W142" i="1" s="1"/>
  <c r="P143" i="1"/>
  <c r="Q143" i="1" s="1"/>
  <c r="R143" i="1"/>
  <c r="S143" i="1" s="1"/>
  <c r="T143" i="1"/>
  <c r="U143" i="1" s="1"/>
  <c r="V143" i="1"/>
  <c r="W143" i="1" s="1"/>
  <c r="P144" i="1"/>
  <c r="Q144" i="1" s="1"/>
  <c r="R144" i="1"/>
  <c r="T144" i="1"/>
  <c r="U144" i="1" s="1"/>
  <c r="V144" i="1"/>
  <c r="W144" i="1" s="1"/>
  <c r="P145" i="1"/>
  <c r="Q145" i="1" s="1"/>
  <c r="R145" i="1"/>
  <c r="S145" i="1" s="1"/>
  <c r="T145" i="1"/>
  <c r="U145" i="1" s="1"/>
  <c r="V145" i="1"/>
  <c r="W145" i="1" s="1"/>
  <c r="V140" i="1"/>
  <c r="W140" i="1" s="1"/>
  <c r="T140" i="1"/>
  <c r="U140" i="1" s="1"/>
  <c r="R140" i="1"/>
  <c r="S140" i="1" s="1"/>
  <c r="P140" i="1"/>
  <c r="P132" i="1"/>
  <c r="R132" i="1"/>
  <c r="S132" i="1" s="1"/>
  <c r="T132" i="1"/>
  <c r="U132" i="1" s="1"/>
  <c r="V132" i="1"/>
  <c r="W132" i="1" s="1"/>
  <c r="P133" i="1"/>
  <c r="Q133" i="1" s="1"/>
  <c r="R133" i="1"/>
  <c r="T133" i="1"/>
  <c r="U133" i="1" s="1"/>
  <c r="V133" i="1"/>
  <c r="W133" i="1" s="1"/>
  <c r="P134" i="1"/>
  <c r="R134" i="1"/>
  <c r="S134" i="1" s="1"/>
  <c r="T134" i="1"/>
  <c r="U134" i="1" s="1"/>
  <c r="V134" i="1"/>
  <c r="W134" i="1" s="1"/>
  <c r="V131" i="1"/>
  <c r="W131" i="1" s="1"/>
  <c r="T131" i="1"/>
  <c r="U131" i="1" s="1"/>
  <c r="R131" i="1"/>
  <c r="S131" i="1" s="1"/>
  <c r="P131" i="1"/>
  <c r="P99" i="1"/>
  <c r="Q99" i="1" s="1"/>
  <c r="R99" i="1"/>
  <c r="S99" i="1" s="1"/>
  <c r="T99" i="1"/>
  <c r="U99" i="1" s="1"/>
  <c r="V99" i="1"/>
  <c r="W99" i="1" s="1"/>
  <c r="P100" i="1"/>
  <c r="Q100" i="1" s="1"/>
  <c r="R100" i="1"/>
  <c r="S100" i="1" s="1"/>
  <c r="T100" i="1"/>
  <c r="U100" i="1" s="1"/>
  <c r="V100" i="1"/>
  <c r="W100" i="1" s="1"/>
  <c r="P101" i="1"/>
  <c r="Q101" i="1" s="1"/>
  <c r="R101" i="1"/>
  <c r="S101" i="1" s="1"/>
  <c r="T101" i="1"/>
  <c r="U101" i="1" s="1"/>
  <c r="V101" i="1"/>
  <c r="W101" i="1" s="1"/>
  <c r="P102" i="1"/>
  <c r="Q102" i="1" s="1"/>
  <c r="R102" i="1"/>
  <c r="S102" i="1" s="1"/>
  <c r="T102" i="1"/>
  <c r="U102" i="1" s="1"/>
  <c r="V102" i="1"/>
  <c r="W102" i="1" s="1"/>
  <c r="V98" i="1"/>
  <c r="W98" i="1" s="1"/>
  <c r="T98" i="1"/>
  <c r="U98" i="1" s="1"/>
  <c r="R98" i="1"/>
  <c r="S98" i="1" s="1"/>
  <c r="P98" i="1"/>
  <c r="V94" i="1"/>
  <c r="W94" i="1" s="1"/>
  <c r="T94" i="1"/>
  <c r="U94" i="1" s="1"/>
  <c r="R94" i="1"/>
  <c r="S94" i="1" s="1"/>
  <c r="P94" i="1"/>
  <c r="P87" i="1"/>
  <c r="Q87" i="1" s="1"/>
  <c r="R87" i="1"/>
  <c r="S87" i="1" s="1"/>
  <c r="T87" i="1"/>
  <c r="U87" i="1" s="1"/>
  <c r="V87" i="1"/>
  <c r="W87" i="1" s="1"/>
  <c r="P88" i="1"/>
  <c r="Q88" i="1" s="1"/>
  <c r="R88" i="1"/>
  <c r="S88" i="1" s="1"/>
  <c r="T88" i="1"/>
  <c r="U88" i="1" s="1"/>
  <c r="V88" i="1"/>
  <c r="W88" i="1" s="1"/>
  <c r="P89" i="1"/>
  <c r="Q89" i="1" s="1"/>
  <c r="R89" i="1"/>
  <c r="S89" i="1" s="1"/>
  <c r="T89" i="1"/>
  <c r="U89" i="1" s="1"/>
  <c r="V89" i="1"/>
  <c r="W89" i="1" s="1"/>
  <c r="P90" i="1"/>
  <c r="Q90" i="1" s="1"/>
  <c r="R90" i="1"/>
  <c r="T90" i="1"/>
  <c r="U90" i="1" s="1"/>
  <c r="V90" i="1"/>
  <c r="W90" i="1" s="1"/>
  <c r="P91" i="1"/>
  <c r="Q91" i="1" s="1"/>
  <c r="R91" i="1"/>
  <c r="S91" i="1" s="1"/>
  <c r="T91" i="1"/>
  <c r="U91" i="1" s="1"/>
  <c r="V91" i="1"/>
  <c r="W91" i="1" s="1"/>
  <c r="V86" i="1"/>
  <c r="W86" i="1" s="1"/>
  <c r="T86" i="1"/>
  <c r="U86" i="1" s="1"/>
  <c r="R86" i="1"/>
  <c r="S86" i="1" s="1"/>
  <c r="P86" i="1"/>
  <c r="V82" i="1"/>
  <c r="W82" i="1" s="1"/>
  <c r="R82" i="1"/>
  <c r="S82" i="1" s="1"/>
  <c r="P82" i="1"/>
  <c r="P69" i="1"/>
  <c r="R69" i="1"/>
  <c r="S69" i="1" s="1"/>
  <c r="T69" i="1"/>
  <c r="U69" i="1" s="1"/>
  <c r="V69" i="1"/>
  <c r="W69" i="1" s="1"/>
  <c r="P70" i="1"/>
  <c r="Q70" i="1" s="1"/>
  <c r="R70" i="1"/>
  <c r="T70" i="1"/>
  <c r="U70" i="1" s="1"/>
  <c r="V70" i="1"/>
  <c r="W70" i="1" s="1"/>
  <c r="P71" i="1"/>
  <c r="R71" i="1"/>
  <c r="S71" i="1" s="1"/>
  <c r="T71" i="1"/>
  <c r="U71" i="1" s="1"/>
  <c r="V71" i="1"/>
  <c r="W71" i="1" s="1"/>
  <c r="P72" i="1"/>
  <c r="Q72" i="1" s="1"/>
  <c r="R72" i="1"/>
  <c r="S72" i="1" s="1"/>
  <c r="T72" i="1"/>
  <c r="U72" i="1" s="1"/>
  <c r="V72" i="1"/>
  <c r="W72" i="1" s="1"/>
  <c r="P73" i="1"/>
  <c r="R73" i="1"/>
  <c r="S73" i="1" s="1"/>
  <c r="T73" i="1"/>
  <c r="U73" i="1" s="1"/>
  <c r="V73" i="1"/>
  <c r="W73" i="1" s="1"/>
  <c r="P74" i="1"/>
  <c r="Q74" i="1" s="1"/>
  <c r="R74" i="1"/>
  <c r="T74" i="1"/>
  <c r="U74" i="1" s="1"/>
  <c r="V74" i="1"/>
  <c r="W74" i="1" s="1"/>
  <c r="P75" i="1"/>
  <c r="R75" i="1"/>
  <c r="S75" i="1" s="1"/>
  <c r="T75" i="1"/>
  <c r="U75" i="1" s="1"/>
  <c r="V75" i="1"/>
  <c r="W75" i="1" s="1"/>
  <c r="P76" i="1"/>
  <c r="Q76" i="1" s="1"/>
  <c r="R76" i="1"/>
  <c r="T76" i="1"/>
  <c r="U76" i="1" s="1"/>
  <c r="V76" i="1"/>
  <c r="W76" i="1" s="1"/>
  <c r="P77" i="1"/>
  <c r="R77" i="1"/>
  <c r="S77" i="1" s="1"/>
  <c r="T77" i="1"/>
  <c r="U77" i="1" s="1"/>
  <c r="V77" i="1"/>
  <c r="W77" i="1" s="1"/>
  <c r="P79" i="1"/>
  <c r="Q79" i="1" s="1"/>
  <c r="R79" i="1"/>
  <c r="S79" i="1" s="1"/>
  <c r="T79" i="1"/>
  <c r="U79" i="1" s="1"/>
  <c r="V79" i="1"/>
  <c r="W79" i="1" s="1"/>
  <c r="V68" i="1"/>
  <c r="W68" i="1" s="1"/>
  <c r="T68" i="1"/>
  <c r="U68" i="1" s="1"/>
  <c r="R68" i="1"/>
  <c r="S68" i="1" s="1"/>
  <c r="P68" i="1"/>
  <c r="P36" i="1"/>
  <c r="Q36" i="1" s="1"/>
  <c r="R36" i="1"/>
  <c r="T36" i="1"/>
  <c r="U36" i="1" s="1"/>
  <c r="V36" i="1"/>
  <c r="U33" i="1"/>
  <c r="D141" i="1"/>
  <c r="D142" i="1"/>
  <c r="D143" i="1"/>
  <c r="D144" i="1"/>
  <c r="D145" i="1"/>
  <c r="D140" i="1"/>
  <c r="D132" i="1"/>
  <c r="D133" i="1"/>
  <c r="D134" i="1"/>
  <c r="D131" i="1"/>
  <c r="D99" i="1"/>
  <c r="D100" i="1"/>
  <c r="D101" i="1"/>
  <c r="D102" i="1"/>
  <c r="D98" i="1"/>
  <c r="D94" i="1"/>
  <c r="D87" i="1"/>
  <c r="D88" i="1"/>
  <c r="D89" i="1"/>
  <c r="D90" i="1"/>
  <c r="D91" i="1"/>
  <c r="D86" i="1"/>
  <c r="D82" i="1"/>
  <c r="D69" i="1"/>
  <c r="D70" i="1"/>
  <c r="D71" i="1"/>
  <c r="D72" i="1"/>
  <c r="D73" i="1"/>
  <c r="D74" i="1"/>
  <c r="D75" i="1"/>
  <c r="D76" i="1"/>
  <c r="D77" i="1"/>
  <c r="D79" i="1"/>
  <c r="D68" i="1"/>
  <c r="D36" i="1"/>
  <c r="D35" i="1" l="1"/>
  <c r="N144" i="1"/>
  <c r="N142" i="1"/>
  <c r="N86" i="1"/>
  <c r="N90" i="1"/>
  <c r="N133" i="1"/>
  <c r="N94" i="1"/>
  <c r="N134" i="1"/>
  <c r="N132" i="1"/>
  <c r="N145" i="1"/>
  <c r="N141" i="1"/>
  <c r="N68" i="1"/>
  <c r="N98" i="1"/>
  <c r="N131" i="1"/>
  <c r="N140" i="1"/>
  <c r="S144" i="1"/>
  <c r="S142" i="1"/>
  <c r="S90" i="1"/>
  <c r="N88" i="1"/>
  <c r="N69" i="1"/>
  <c r="N77" i="1"/>
  <c r="N76" i="1"/>
  <c r="N75" i="1"/>
  <c r="N74" i="1"/>
  <c r="N73" i="1"/>
  <c r="N71" i="1"/>
  <c r="N91" i="1"/>
  <c r="N89" i="1"/>
  <c r="N87" i="1"/>
  <c r="N100" i="1"/>
  <c r="N101" i="1"/>
  <c r="N99" i="1"/>
  <c r="N70" i="1"/>
  <c r="W36" i="1"/>
  <c r="N36" i="1"/>
  <c r="S36" i="1"/>
  <c r="N102" i="1"/>
  <c r="N143" i="1"/>
  <c r="Q140" i="1"/>
  <c r="Q134" i="1"/>
  <c r="S133" i="1"/>
  <c r="Q132" i="1"/>
  <c r="Q131" i="1"/>
  <c r="Q98" i="1"/>
  <c r="Q94" i="1"/>
  <c r="Q86" i="1"/>
  <c r="Q82" i="1"/>
  <c r="N79" i="1"/>
  <c r="N72" i="1"/>
  <c r="Q77" i="1"/>
  <c r="S76" i="1"/>
  <c r="Q75" i="1"/>
  <c r="S74" i="1"/>
  <c r="Q73" i="1"/>
  <c r="Q71" i="1"/>
  <c r="S70" i="1"/>
  <c r="Q69" i="1"/>
  <c r="Q68" i="1"/>
  <c r="D97" i="1" l="1"/>
  <c r="D96" i="1" s="1"/>
  <c r="I141" i="1"/>
  <c r="O141" i="1" s="1"/>
  <c r="I142" i="1"/>
  <c r="O142" i="1" s="1"/>
  <c r="I143" i="1"/>
  <c r="O143" i="1" s="1"/>
  <c r="I144" i="1"/>
  <c r="O144" i="1" s="1"/>
  <c r="I145" i="1"/>
  <c r="O145" i="1" s="1"/>
  <c r="I140" i="1"/>
  <c r="O140" i="1" s="1"/>
  <c r="I132" i="1"/>
  <c r="O132" i="1" s="1"/>
  <c r="I133" i="1"/>
  <c r="O133" i="1" s="1"/>
  <c r="I134" i="1"/>
  <c r="O134" i="1" s="1"/>
  <c r="I131" i="1"/>
  <c r="O131" i="1" s="1"/>
  <c r="I99" i="1"/>
  <c r="O99" i="1" s="1"/>
  <c r="I100" i="1"/>
  <c r="O100" i="1" s="1"/>
  <c r="I101" i="1"/>
  <c r="O101" i="1" s="1"/>
  <c r="I102" i="1"/>
  <c r="O102" i="1" s="1"/>
  <c r="I98" i="1"/>
  <c r="O98" i="1" s="1"/>
  <c r="I94" i="1"/>
  <c r="O94" i="1" s="1"/>
  <c r="I87" i="1"/>
  <c r="O87" i="1" s="1"/>
  <c r="I88" i="1"/>
  <c r="O88" i="1" s="1"/>
  <c r="I89" i="1"/>
  <c r="O89" i="1" s="1"/>
  <c r="I90" i="1"/>
  <c r="O90" i="1" s="1"/>
  <c r="I91" i="1"/>
  <c r="O91" i="1" s="1"/>
  <c r="I86" i="1"/>
  <c r="O86" i="1" s="1"/>
  <c r="I69" i="1"/>
  <c r="O69" i="1" s="1"/>
  <c r="O70" i="1"/>
  <c r="O71" i="1"/>
  <c r="I72" i="1"/>
  <c r="O72" i="1" s="1"/>
  <c r="I73" i="1"/>
  <c r="O73" i="1" s="1"/>
  <c r="I74" i="1"/>
  <c r="O74" i="1" s="1"/>
  <c r="I75" i="1"/>
  <c r="O75" i="1" s="1"/>
  <c r="I76" i="1"/>
  <c r="O76" i="1" s="1"/>
  <c r="I77" i="1"/>
  <c r="O77" i="1" s="1"/>
  <c r="I79" i="1"/>
  <c r="O79" i="1" s="1"/>
  <c r="I68" i="1"/>
  <c r="O68" i="1" s="1"/>
  <c r="I36" i="1"/>
  <c r="O36" i="1" s="1"/>
  <c r="D67" i="1"/>
  <c r="N139" i="1"/>
  <c r="N27" i="1" s="1"/>
  <c r="N130" i="1"/>
  <c r="N25" i="1" s="1"/>
  <c r="N85" i="1"/>
  <c r="N35" i="1"/>
  <c r="V26" i="1"/>
  <c r="T26" i="1"/>
  <c r="T24" i="1"/>
  <c r="R26" i="1"/>
  <c r="P26" i="1"/>
  <c r="I24" i="1"/>
  <c r="N24" i="1"/>
  <c r="F26" i="1"/>
  <c r="H26" i="1"/>
  <c r="I26" i="1"/>
  <c r="J26" i="1"/>
  <c r="K26" i="1"/>
  <c r="M26" i="1"/>
  <c r="N26" i="1"/>
  <c r="D26" i="1"/>
  <c r="D24" i="1"/>
  <c r="E26" i="1"/>
  <c r="F32" i="1"/>
  <c r="H32" i="1"/>
  <c r="J32" i="1"/>
  <c r="K32" i="1"/>
  <c r="E32" i="1"/>
  <c r="V35" i="1"/>
  <c r="T35" i="1"/>
  <c r="R35" i="1"/>
  <c r="P35" i="1"/>
  <c r="E35" i="1"/>
  <c r="F35" i="1"/>
  <c r="H35" i="1"/>
  <c r="J35" i="1"/>
  <c r="K35" i="1"/>
  <c r="M35" i="1"/>
  <c r="V67" i="1"/>
  <c r="T67" i="1"/>
  <c r="R67" i="1"/>
  <c r="P67" i="1"/>
  <c r="E67" i="1"/>
  <c r="F67" i="1"/>
  <c r="H67" i="1"/>
  <c r="J67" i="1"/>
  <c r="K67" i="1"/>
  <c r="M67" i="1"/>
  <c r="V97" i="1"/>
  <c r="V96" i="1" s="1"/>
  <c r="T97" i="1"/>
  <c r="T96" i="1" s="1"/>
  <c r="R97" i="1"/>
  <c r="R96" i="1" s="1"/>
  <c r="P97" i="1"/>
  <c r="P96" i="1" s="1"/>
  <c r="E97" i="1"/>
  <c r="E96" i="1" s="1"/>
  <c r="F97" i="1"/>
  <c r="F96" i="1" s="1"/>
  <c r="H97" i="1"/>
  <c r="H96" i="1" s="1"/>
  <c r="J97" i="1"/>
  <c r="J96" i="1" s="1"/>
  <c r="K97" i="1"/>
  <c r="K96" i="1" s="1"/>
  <c r="M97" i="1"/>
  <c r="M96" i="1" s="1"/>
  <c r="V85" i="1"/>
  <c r="T85" i="1"/>
  <c r="R85" i="1"/>
  <c r="P85" i="1"/>
  <c r="E85" i="1"/>
  <c r="F85" i="1"/>
  <c r="J85" i="1"/>
  <c r="K85" i="1"/>
  <c r="M85" i="1"/>
  <c r="V81" i="1"/>
  <c r="R81" i="1"/>
  <c r="P81" i="1"/>
  <c r="F81" i="1"/>
  <c r="H81" i="1"/>
  <c r="J81" i="1"/>
  <c r="J66" i="1" s="1"/>
  <c r="K81" i="1"/>
  <c r="M81" i="1"/>
  <c r="D81" i="1"/>
  <c r="V93" i="1"/>
  <c r="T93" i="1"/>
  <c r="R93" i="1"/>
  <c r="P93" i="1"/>
  <c r="F93" i="1"/>
  <c r="H93" i="1"/>
  <c r="H84" i="1" s="1"/>
  <c r="J93" i="1"/>
  <c r="K93" i="1"/>
  <c r="M93" i="1"/>
  <c r="N93" i="1"/>
  <c r="E93" i="1"/>
  <c r="P130" i="1"/>
  <c r="P25" i="1" s="1"/>
  <c r="T139" i="1"/>
  <c r="T27" i="1" s="1"/>
  <c r="V139" i="1"/>
  <c r="V27" i="1" s="1"/>
  <c r="R139" i="1"/>
  <c r="R27" i="1" s="1"/>
  <c r="P139" i="1"/>
  <c r="P27" i="1" s="1"/>
  <c r="E139" i="1"/>
  <c r="E27" i="1" s="1"/>
  <c r="F139" i="1"/>
  <c r="F27" i="1" s="1"/>
  <c r="H139" i="1"/>
  <c r="H27" i="1" s="1"/>
  <c r="J139" i="1"/>
  <c r="J27" i="1" s="1"/>
  <c r="K139" i="1"/>
  <c r="K27" i="1" s="1"/>
  <c r="M139" i="1"/>
  <c r="M27" i="1" s="1"/>
  <c r="V130" i="1"/>
  <c r="V25" i="1" s="1"/>
  <c r="T130" i="1"/>
  <c r="T25" i="1" s="1"/>
  <c r="R130" i="1"/>
  <c r="R25" i="1" s="1"/>
  <c r="E130" i="1"/>
  <c r="E25" i="1" s="1"/>
  <c r="F130" i="1"/>
  <c r="F25" i="1" s="1"/>
  <c r="H130" i="1"/>
  <c r="H25" i="1" s="1"/>
  <c r="J130" i="1"/>
  <c r="J25" i="1" s="1"/>
  <c r="K130" i="1"/>
  <c r="K25" i="1" s="1"/>
  <c r="M130" i="1"/>
  <c r="M25" i="1" s="1"/>
  <c r="E81" i="1"/>
  <c r="E125" i="1"/>
  <c r="E24" i="1" s="1"/>
  <c r="F125" i="1"/>
  <c r="F24" i="1" s="1"/>
  <c r="H125" i="1"/>
  <c r="H24" i="1" s="1"/>
  <c r="J125" i="1"/>
  <c r="J24" i="1" s="1"/>
  <c r="K125" i="1"/>
  <c r="K24" i="1" s="1"/>
  <c r="M125" i="1"/>
  <c r="M24" i="1" s="1"/>
  <c r="P125" i="1"/>
  <c r="P24" i="1" s="1"/>
  <c r="R125" i="1"/>
  <c r="R24" i="1" s="1"/>
  <c r="V125" i="1"/>
  <c r="V24" i="1" s="1"/>
  <c r="E84" i="1" l="1"/>
  <c r="K66" i="1"/>
  <c r="K31" i="1"/>
  <c r="K30" i="1" s="1"/>
  <c r="K22" i="1" s="1"/>
  <c r="J31" i="1"/>
  <c r="J30" i="1" s="1"/>
  <c r="J22" i="1" s="1"/>
  <c r="K84" i="1"/>
  <c r="R84" i="1"/>
  <c r="H66" i="1"/>
  <c r="H65" i="1" s="1"/>
  <c r="H23" i="1" s="1"/>
  <c r="M66" i="1"/>
  <c r="F66" i="1"/>
  <c r="J84" i="1"/>
  <c r="J65" i="1" s="1"/>
  <c r="J23" i="1" s="1"/>
  <c r="E66" i="1"/>
  <c r="M84" i="1"/>
  <c r="M65" i="1" s="1"/>
  <c r="M23" i="1" s="1"/>
  <c r="F84" i="1"/>
  <c r="I93" i="1"/>
  <c r="I67" i="1"/>
  <c r="F31" i="1"/>
  <c r="F30" i="1" s="1"/>
  <c r="F22" i="1" s="1"/>
  <c r="T84" i="1"/>
  <c r="E31" i="1"/>
  <c r="E30" i="1" s="1"/>
  <c r="E22" i="1" s="1"/>
  <c r="H31" i="1"/>
  <c r="H30" i="1" s="1"/>
  <c r="H22" i="1" s="1"/>
  <c r="V66" i="1"/>
  <c r="N67" i="1"/>
  <c r="N97" i="1"/>
  <c r="N96" i="1" s="1"/>
  <c r="P84" i="1"/>
  <c r="V84" i="1"/>
  <c r="P66" i="1"/>
  <c r="R66" i="1"/>
  <c r="D130" i="1"/>
  <c r="D25" i="1" s="1"/>
  <c r="D93" i="1"/>
  <c r="D32" i="1"/>
  <c r="R32" i="1"/>
  <c r="R31" i="1" s="1"/>
  <c r="R30" i="1" s="1"/>
  <c r="R22" i="1" s="1"/>
  <c r="P32" i="1"/>
  <c r="P31" i="1" s="1"/>
  <c r="P30" i="1" s="1"/>
  <c r="P22" i="1" s="1"/>
  <c r="I130" i="1"/>
  <c r="I25" i="1" s="1"/>
  <c r="I97" i="1"/>
  <c r="I96" i="1" s="1"/>
  <c r="I139" i="1"/>
  <c r="I27" i="1" s="1"/>
  <c r="D85" i="1"/>
  <c r="I85" i="1"/>
  <c r="I35" i="1"/>
  <c r="D139" i="1"/>
  <c r="D27" i="1" s="1"/>
  <c r="D66" i="1"/>
  <c r="N84" i="1"/>
  <c r="V65" i="1" l="1"/>
  <c r="V23" i="1" s="1"/>
  <c r="I84" i="1"/>
  <c r="F65" i="1"/>
  <c r="F23" i="1" s="1"/>
  <c r="F21" i="1" s="1"/>
  <c r="E65" i="1"/>
  <c r="E23" i="1" s="1"/>
  <c r="E21" i="1" s="1"/>
  <c r="J21" i="1"/>
  <c r="K65" i="1"/>
  <c r="K23" i="1" s="1"/>
  <c r="K21" i="1" s="1"/>
  <c r="R65" i="1"/>
  <c r="R23" i="1" s="1"/>
  <c r="R21" i="1" s="1"/>
  <c r="H21" i="1"/>
  <c r="P65" i="1"/>
  <c r="P23" i="1" s="1"/>
  <c r="P21" i="1" s="1"/>
  <c r="D84" i="1"/>
  <c r="D65" i="1" s="1"/>
  <c r="D23" i="1" s="1"/>
  <c r="D31" i="1"/>
  <c r="D30" i="1" s="1"/>
  <c r="D22" i="1" s="1"/>
  <c r="D21" i="1" l="1"/>
  <c r="T32" i="1" l="1"/>
  <c r="T31" i="1" s="1"/>
  <c r="T30" i="1" s="1"/>
  <c r="T22" i="1" s="1"/>
  <c r="M32" i="1" l="1"/>
  <c r="M31" i="1"/>
  <c r="M30" i="1" s="1"/>
  <c r="M22" i="1" s="1"/>
  <c r="M21" i="1" s="1"/>
  <c r="I33" i="1"/>
  <c r="I32" i="1"/>
  <c r="I31" i="1" s="1"/>
  <c r="I30" i="1" s="1"/>
  <c r="I22" i="1" s="1"/>
  <c r="V33" i="1"/>
  <c r="N33" i="1" s="1"/>
  <c r="N32" i="1" l="1"/>
  <c r="N31" i="1" s="1"/>
  <c r="N30" i="1" s="1"/>
  <c r="N22" i="1" s="1"/>
  <c r="O33" i="1"/>
  <c r="V32" i="1"/>
  <c r="V31" i="1" s="1"/>
  <c r="V30" i="1" s="1"/>
  <c r="V22" i="1" s="1"/>
  <c r="V21" i="1" s="1"/>
  <c r="W33" i="1"/>
  <c r="L81" i="1"/>
  <c r="L66" i="1" s="1"/>
  <c r="L65" i="1" s="1"/>
  <c r="L23" i="1" s="1"/>
  <c r="L21" i="1" s="1"/>
  <c r="I82" i="1"/>
  <c r="I81" i="1"/>
  <c r="I66" i="1" s="1"/>
  <c r="I65" i="1" s="1"/>
  <c r="I23" i="1" s="1"/>
  <c r="I21" i="1" s="1"/>
  <c r="T82" i="1"/>
  <c r="U82" i="1" s="1"/>
  <c r="T81" i="1" l="1"/>
  <c r="T66" i="1" s="1"/>
  <c r="T65" i="1" s="1"/>
  <c r="T23" i="1" s="1"/>
  <c r="T21" i="1" s="1"/>
  <c r="N82" i="1"/>
  <c r="O82" i="1" l="1"/>
  <c r="N81" i="1"/>
  <c r="N66" i="1" s="1"/>
  <c r="N65" i="1" s="1"/>
  <c r="N23" i="1" s="1"/>
  <c r="N21" i="1" s="1"/>
</calcChain>
</file>

<file path=xl/sharedStrings.xml><?xml version="1.0" encoding="utf-8"?>
<sst xmlns="http://schemas.openxmlformats.org/spreadsheetml/2006/main" count="408" uniqueCount="210">
  <si>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</si>
  <si>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</si>
  <si>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</si>
  <si>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</si>
  <si>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</si>
  <si>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</si>
  <si>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</si>
  <si>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</si>
  <si>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</si>
  <si>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</si>
  <si>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</si>
  <si>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</si>
  <si>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</si>
  <si>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</si>
  <si>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</si>
  <si>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</si>
  <si>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</si>
  <si>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Г</t>
  </si>
  <si>
    <t>1.1</t>
  </si>
  <si>
    <t>…</t>
  </si>
  <si>
    <t>1.2</t>
  </si>
  <si>
    <t>1.3</t>
  </si>
  <si>
    <t>I_172118182</t>
  </si>
  <si>
    <t>1.4</t>
  </si>
  <si>
    <t>1.5</t>
  </si>
  <si>
    <t>G_172121156</t>
  </si>
  <si>
    <t>G_172121159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</si>
  <si>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</si>
  <si>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</si>
  <si>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</si>
  <si>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</si>
  <si>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</si>
  <si>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</si>
  <si>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</si>
  <si>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</si>
  <si>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</si>
  <si>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</si>
  <si>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</si>
  <si>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</si>
  <si>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</si>
  <si>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</si>
  <si>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</si>
  <si>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</si>
  <si>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</si>
  <si>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</si>
  <si>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</si>
  <si>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</si>
  <si>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</si>
  <si>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</si>
  <si>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</si>
  <si>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</si>
  <si>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</si>
  <si>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</si>
  <si>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</si>
  <si>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</si>
  <si>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</si>
  <si>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</si>
  <si>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</si>
  <si>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</si>
  <si>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</si>
  <si>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</si>
  <si>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</si>
  <si>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</si>
  <si>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</si>
  <si>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</si>
  <si>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</si>
  <si>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</si>
  <si>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</si>
  <si>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</si>
  <si>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</si>
  <si>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</si>
  <si>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</si>
  <si>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</si>
  <si>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</si>
  <si>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</si>
  <si>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</si>
  <si>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</si>
  <si>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</si>
  <si>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</si>
  <si>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</si>
  <si>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</si>
  <si>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</si>
  <si>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</si>
  <si>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</si>
  <si>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</si>
  <si>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</si>
  <si>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</si>
  <si>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</si>
  <si>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</si>
  <si>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</si>
  <si>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</si>
  <si>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</si>
  <si>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</si>
  <si>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</si>
  <si>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</si>
  <si>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</si>
  <si>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</si>
  <si>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</si>
  <si>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</si>
  <si>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</si>
  <si>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</si>
  <si>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</si>
  <si>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</si>
  <si>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</si>
  <si>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</si>
  <si>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</si>
  <si>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</si>
  <si>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</si>
  <si>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</si>
  <si>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</si>
  <si>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</si>
  <si>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</si>
  <si>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</si>
  <si>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</si>
  <si>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</si>
  <si>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</si>
  <si>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</si>
  <si>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</si>
  <si>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</si>
  <si>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</si>
  <si>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</si>
  <si>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t>от 25 апреля 2018 г. N 320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</si>
  <si>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</si>
  <si>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11. Отчет об исполнении плана финансирования  капитальных вложений по источникам финансирования инвестиционных проектов инвестиционной программы (квартальный)</t>
  </si>
  <si>
    <t>Приложение № 11</t>
  </si>
  <si>
    <t xml:space="preserve">     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</si>
  <si>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</si>
  <si>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</si>
  <si>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</si>
  <si>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Реконструкция ТП-22. Замена трансформатора ТМ 400/10/0,4 на ТМГСУ11 250/10/0,4 с уменьшением мощности на 150кВА</t>
  </si>
  <si>
    <t>G_172119034</t>
  </si>
  <si>
    <t>Реконструкция ТП-13. Замена трансформатора ТМ 100/10/0,4 на ТМГСУ11 63/10/0,4 с уменьшением мощности на 37кВА</t>
  </si>
  <si>
    <t>G_172119035</t>
  </si>
  <si>
    <t>Реконструкция ТП-30. Замена трансформатора ТМ 315/10/0,4 на ТМГСУ11 250/10/0,4 с уменьшением мощности на 65кВА</t>
  </si>
  <si>
    <t>G_172119036</t>
  </si>
  <si>
    <t>Реконструкция ТП-83. Замена трансформатора ТМ 250/10/0,4 на ТМГСУ11 250/10/0,4 (кВА)</t>
  </si>
  <si>
    <t>G_172119037</t>
  </si>
  <si>
    <t>Реконструкция ТП-73. Замена трансформатора ТМ 160/10/0,4 на ТМГСУ11 160/10/0,4 (кВА)</t>
  </si>
  <si>
    <t>G_172119038</t>
  </si>
  <si>
    <t>Реконструкция ТП-124. Замена трансформатора ТМ 250/10/0,4 на ТМГСУ11 250/10/0,4 (кВА)</t>
  </si>
  <si>
    <t>G_172119039</t>
  </si>
  <si>
    <t>Реконструкция ТП-144. Замена трансформатора ТМ 250/10/0,4 на ТМГСУ11 250/10/0,4 (кВА)</t>
  </si>
  <si>
    <t>G_172119040</t>
  </si>
  <si>
    <t>Реконструкция ТП-149. Замена трансформатора ТМ 250/10/0,4 на ТМГСУ11 160/10/0,4 с уменьшением мощности на 90кВА</t>
  </si>
  <si>
    <t>G_172119041</t>
  </si>
  <si>
    <t>Реконструкция ТП-84 мощностью 0,25МВА</t>
  </si>
  <si>
    <t>G_172119042</t>
  </si>
  <si>
    <t>Реконструкция ТП-138 мощностью 0,16МВА</t>
  </si>
  <si>
    <t>G_172119043</t>
  </si>
  <si>
    <t>Реконструкция ТП-233 мощностью 0,25МВА</t>
  </si>
  <si>
    <t>I_172119204</t>
  </si>
  <si>
    <t>I_172119184</t>
  </si>
  <si>
    <t>G_172119092</t>
  </si>
  <si>
    <t>Реконструкция КЛ-10кВ ввод на ТП-84 протяженностью 0,046км</t>
  </si>
  <si>
    <t>I_172119185</t>
  </si>
  <si>
    <t>Реконструкция КЛ-10кВ ввод на ТП-138 протяженностью 0,026км</t>
  </si>
  <si>
    <t>I_172119186</t>
  </si>
  <si>
    <t>Реконструкция КЛ-0,4кВ выхода от ТП-84 протяженностью 0,021км</t>
  </si>
  <si>
    <t>I_172119189</t>
  </si>
  <si>
    <t>I_172119193</t>
  </si>
  <si>
    <t>G_172119119</t>
  </si>
  <si>
    <t>G_172119122</t>
  </si>
  <si>
    <t>Строительство КТП при делении ВЛ-0,4кВ от ТП-150 (Оптимизация) мощностью 0,1МВА</t>
  </si>
  <si>
    <t>G_172119144</t>
  </si>
  <si>
    <t>Строительство КТП при делении ВЛ-0,4кВ от ТП-150 (Оптимизация). Строительство КЛ-10кВ протяженностью 0,122км</t>
  </si>
  <si>
    <t>I_172119188</t>
  </si>
  <si>
    <t>I_172119194</t>
  </si>
  <si>
    <t>Покупка ГАЗ-27527 "Соболь" для ОДС (1 шт.)</t>
  </si>
  <si>
    <t>J_172119201</t>
  </si>
  <si>
    <t>Покупка ГАЗ-27527 "Соболь" для СУЭЭ (1 шт.)</t>
  </si>
  <si>
    <t>J_172119202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</si>
  <si>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</si>
  <si>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</si>
  <si>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Всего за год 2019</t>
  </si>
  <si>
    <t>Собственные средства</t>
  </si>
  <si>
    <t>Реконструкция ТП-139 мощностью 0,25МВА</t>
  </si>
  <si>
    <t>J_172119197</t>
  </si>
  <si>
    <t>Модернизация морально и физически устаревшего эл.оборудования РП-6 с количеством ячеек КСО-10шт. (2019г.-5шт., 2020г.-5 шт.)</t>
  </si>
  <si>
    <t>ЭI_172119179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</si>
  <si>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</si>
  <si>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</si>
  <si>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</si>
  <si>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J_172119199</t>
  </si>
  <si>
    <t>Модернизация ВЛ-0,4кВ от ТП-157 в мкр.Солнечный в районе ул.Гильмиярова протяженностью 2,021км</t>
  </si>
  <si>
    <t>G_172121129</t>
  </si>
  <si>
    <t>G_172120124</t>
  </si>
  <si>
    <t>Строительство ТП-603 мощностью 0,4МВА</t>
  </si>
  <si>
    <t>J_172119200</t>
  </si>
  <si>
    <t>Строительство КЛ-10кВ ввод на ТП-603 протяженностью 0,31км</t>
  </si>
  <si>
    <t>J_172120215</t>
  </si>
  <si>
    <t>Строительство волоконно-оптической линии связи (2017г.-4,7км, 2018г.-1,59км, 2019г.-0,797км, 2020г.-2,56км, 2021г.-5км)</t>
  </si>
  <si>
    <t>Покупка основных средств</t>
  </si>
  <si>
    <t>Покупка автоподъемника ПСС-131 (1 шт.)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</si>
  <si>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</si>
  <si>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Покупка земельного участка для БРП</t>
  </si>
  <si>
    <t>J_172119203</t>
  </si>
  <si>
    <t>Тех.совет №14-8
от 14.08.2019</t>
  </si>
  <si>
    <t>Тех.совет №22-5
от 22.05.2019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</si>
  <si>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</si>
  <si>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</si>
  <si>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</si>
  <si>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</si>
  <si>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</si>
  <si>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</si>
  <si>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</si>
  <si>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t>Установка АСКУЭ (ТП-159), кол-во точек 70шт.</t>
  </si>
  <si>
    <t>J_172120214</t>
  </si>
  <si>
    <t>Установка АСКУЭ (ТП-54), кол-во точек 101шт.</t>
  </si>
  <si>
    <t>G_172120128</t>
  </si>
  <si>
    <t>Тех.совет №12-11
от 12.11.2019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</si>
</sst>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  <fill>
      <patternFill patternType="solid">
        <fgColor rgb="FFF2F2F2"/>
        <bgColor rgb="FF000000"/>
      </patternFill>
    </fill>
    <fill>
      <patternFill patternType="solid">
        <fgColor rgb="FFF2F2F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4" fontId="6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/>
    <xf numFmtId="0" fontId="0" fillId="0" borderId="0" xfId="0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164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/>
    <xf numFmtId="0" fontId="6" fillId="0" borderId="1" xfId="1" applyFont="1" applyFill="1" applyBorder="1" applyAlignment="1">
      <alignment horizontal="center" wrapText="1"/>
    </xf>
    <xf numFmtId="1" fontId="6" fillId="0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7" fillId="2" borderId="1" xfId="1" applyNumberFormat="1" applyFont="1" applyFill="1" applyBorder="1" applyAlignment="1">
      <alignment horizontal="center" vertical="center" wrapText="1"/>
    </xf>
    <xf numFmtId="164" fontId="2" fillId="2" borderId="1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wrapText="1"/>
    </xf>
    <xf numFmtId="164" fontId="11" fillId="4" borderId="1" xfId="1" applyNumberFormat="1" applyFont="1" applyFill="1" applyBorder="1" applyAlignment="1">
      <alignment horizontal="center" vertical="center"/>
    </xf>
    <xf numFmtId="49" fontId="11" fillId="4" borderId="1" xfId="1" applyNumberFormat="1" applyFont="1" applyFill="1" applyBorder="1" applyAlignment="1">
      <alignment horizontal="left" vertical="center" wrapText="1"/>
    </xf>
    <xf numFmtId="49" fontId="11" fillId="5" borderId="1" xfId="1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6"/>
  <sheetViews>
    <sheetView tabSelected="1" topLeftCell="A15" zoomScale="70" zoomScaleNormal="70" workbookViewId="0">
      <pane xSplit="3" ySplit="7" topLeftCell="D22" activePane="bottomRight" state="frozen"/>
      <selection activeCell="A15" sqref="A15"/>
      <selection pane="topRight" activeCell="D15" sqref="D15"/>
      <selection pane="bottomLeft" activeCell="A22" sqref="A22"/>
      <selection pane="bottomRight" activeCell="I21" sqref="I21"/>
    </sheetView>
  </sheetViews>
  <sheetFormatPr defaultRowHeight="15" x14ac:dyDescent="0.25"/>
  <cols>
    <col min="1" max="1" width="15" style="1" customWidth="1"/>
    <col min="2" max="2" width="34.7109375" customWidth="1"/>
    <col min="3" max="3" width="14.85546875" style="1" customWidth="1"/>
    <col min="4" max="23" width="11.140625" customWidth="1"/>
    <col min="24" max="24" width="22.140625" style="44" customWidth="1"/>
  </cols>
  <sheetData>
    <row r="1" spans="1:24" s="11" customFormat="1" ht="15" customHeight="1" x14ac:dyDescent="0.2">
      <c r="A1" s="10"/>
      <c r="C1" s="12"/>
      <c r="R1" s="13"/>
      <c r="S1" s="13"/>
      <c r="X1" s="41" t="s">
        <v>124</v>
      </c>
    </row>
    <row r="2" spans="1:24" s="11" customFormat="1" ht="15" customHeight="1" x14ac:dyDescent="0.2">
      <c r="A2" s="10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3"/>
      <c r="S2" s="13"/>
      <c r="X2" s="41" t="s">
        <v>120</v>
      </c>
    </row>
    <row r="3" spans="1:24" s="11" customFormat="1" ht="15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3"/>
      <c r="S3" s="13"/>
      <c r="X3" s="41" t="s">
        <v>121</v>
      </c>
    </row>
    <row r="4" spans="1:24" s="11" customFormat="1" ht="15" customHeight="1" x14ac:dyDescent="0.2">
      <c r="A4" s="51" t="s">
        <v>123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</row>
    <row r="5" spans="1:24" s="11" customFormat="1" ht="15" customHeight="1" x14ac:dyDescent="0.2">
      <c r="A5" s="51" t="s">
        <v>204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</row>
    <row r="6" spans="1:24" s="11" customFormat="1" ht="1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X6" s="42"/>
    </row>
    <row r="7" spans="1:24" s="11" customFormat="1" ht="15" customHeight="1" x14ac:dyDescent="0.25">
      <c r="A7" s="52" t="s">
        <v>122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</row>
    <row r="8" spans="1:24" s="11" customFormat="1" ht="15" customHeight="1" x14ac:dyDescent="0.2">
      <c r="A8" s="37" t="s">
        <v>125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 t="s">
        <v>126</v>
      </c>
      <c r="N8" s="37"/>
      <c r="O8" s="37"/>
      <c r="P8" s="37"/>
      <c r="Q8" s="37"/>
      <c r="R8" s="37"/>
      <c r="S8" s="37"/>
      <c r="T8" s="37"/>
      <c r="U8" s="37"/>
      <c r="V8" s="37"/>
      <c r="W8" s="37"/>
      <c r="X8" s="43"/>
    </row>
    <row r="9" spans="1:24" s="11" customFormat="1" ht="15" customHeight="1" x14ac:dyDescent="0.2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X9" s="42"/>
    </row>
    <row r="10" spans="1:24" s="11" customFormat="1" ht="15" customHeight="1" x14ac:dyDescent="0.25">
      <c r="A10" s="52" t="s">
        <v>203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</row>
    <row r="11" spans="1:24" s="11" customFormat="1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40"/>
    </row>
    <row r="12" spans="1:24" s="11" customFormat="1" ht="15" customHeight="1" x14ac:dyDescent="0.25">
      <c r="A12" s="52" t="s">
        <v>193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1:24" s="11" customFormat="1" ht="15" customHeight="1" x14ac:dyDescent="0.2">
      <c r="A13" s="37" t="s">
        <v>127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 t="s">
        <v>128</v>
      </c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43"/>
    </row>
    <row r="14" spans="1:24" s="11" customFormat="1" ht="15" customHeight="1" x14ac:dyDescent="0.2">
      <c r="A14" s="10"/>
      <c r="C14" s="12"/>
      <c r="X14" s="42"/>
    </row>
    <row r="15" spans="1:24" ht="18.75" customHeight="1" x14ac:dyDescent="0.25">
      <c r="A15" s="49" t="s">
        <v>0</v>
      </c>
      <c r="B15" s="49" t="s">
        <v>1</v>
      </c>
      <c r="C15" s="49" t="s">
        <v>2</v>
      </c>
      <c r="D15" s="49" t="s">
        <v>10</v>
      </c>
      <c r="E15" s="49"/>
      <c r="F15" s="49"/>
      <c r="G15" s="49"/>
      <c r="H15" s="49"/>
      <c r="I15" s="49"/>
      <c r="J15" s="49"/>
      <c r="K15" s="49"/>
      <c r="L15" s="49"/>
      <c r="M15" s="49"/>
      <c r="N15" s="49" t="s">
        <v>3</v>
      </c>
      <c r="O15" s="49"/>
      <c r="P15" s="49"/>
      <c r="Q15" s="49"/>
      <c r="R15" s="49"/>
      <c r="S15" s="49"/>
      <c r="T15" s="49"/>
      <c r="U15" s="49"/>
      <c r="V15" s="49"/>
      <c r="W15" s="49"/>
      <c r="X15" s="48" t="s">
        <v>4</v>
      </c>
    </row>
    <row r="16" spans="1:24" ht="18.75" customHeight="1" x14ac:dyDescent="0.25">
      <c r="A16" s="49"/>
      <c r="B16" s="49"/>
      <c r="C16" s="49"/>
      <c r="D16" s="49" t="s">
        <v>173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8"/>
    </row>
    <row r="17" spans="1:24" ht="18.75" customHeight="1" x14ac:dyDescent="0.25">
      <c r="A17" s="49"/>
      <c r="B17" s="49"/>
      <c r="C17" s="49"/>
      <c r="D17" s="49" t="s">
        <v>7</v>
      </c>
      <c r="E17" s="49"/>
      <c r="F17" s="49"/>
      <c r="G17" s="49"/>
      <c r="H17" s="49"/>
      <c r="I17" s="49" t="s">
        <v>8</v>
      </c>
      <c r="J17" s="49"/>
      <c r="K17" s="49"/>
      <c r="L17" s="49"/>
      <c r="M17" s="49"/>
      <c r="N17" s="49" t="s">
        <v>11</v>
      </c>
      <c r="O17" s="49"/>
      <c r="P17" s="49" t="s">
        <v>12</v>
      </c>
      <c r="Q17" s="49"/>
      <c r="R17" s="49" t="s">
        <v>13</v>
      </c>
      <c r="S17" s="49"/>
      <c r="T17" s="49" t="s">
        <v>14</v>
      </c>
      <c r="U17" s="49"/>
      <c r="V17" s="49" t="s">
        <v>15</v>
      </c>
      <c r="W17" s="49"/>
      <c r="X17" s="48"/>
    </row>
    <row r="18" spans="1:24" ht="100.5" customHeight="1" x14ac:dyDescent="0.25">
      <c r="A18" s="49"/>
      <c r="B18" s="49"/>
      <c r="C18" s="49"/>
      <c r="D18" s="50" t="s">
        <v>11</v>
      </c>
      <c r="E18" s="50" t="s">
        <v>12</v>
      </c>
      <c r="F18" s="50" t="s">
        <v>13</v>
      </c>
      <c r="G18" s="50" t="s">
        <v>14</v>
      </c>
      <c r="H18" s="50" t="s">
        <v>15</v>
      </c>
      <c r="I18" s="50" t="s">
        <v>16</v>
      </c>
      <c r="J18" s="50" t="s">
        <v>12</v>
      </c>
      <c r="K18" s="50" t="s">
        <v>13</v>
      </c>
      <c r="L18" s="50" t="s">
        <v>14</v>
      </c>
      <c r="M18" s="50" t="s">
        <v>15</v>
      </c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8"/>
    </row>
    <row r="19" spans="1:24" ht="39" customHeight="1" x14ac:dyDescent="0.25">
      <c r="A19" s="49"/>
      <c r="B19" s="49"/>
      <c r="C19" s="49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7" t="s">
        <v>5</v>
      </c>
      <c r="O19" s="7" t="s">
        <v>6</v>
      </c>
      <c r="P19" s="7" t="s">
        <v>5</v>
      </c>
      <c r="Q19" s="7" t="s">
        <v>6</v>
      </c>
      <c r="R19" s="7" t="s">
        <v>5</v>
      </c>
      <c r="S19" s="7" t="s">
        <v>6</v>
      </c>
      <c r="T19" s="7" t="s">
        <v>5</v>
      </c>
      <c r="U19" s="7" t="s">
        <v>6</v>
      </c>
      <c r="V19" s="7" t="s">
        <v>5</v>
      </c>
      <c r="W19" s="7" t="s">
        <v>6</v>
      </c>
      <c r="X19" s="48"/>
    </row>
    <row r="20" spans="1:24" s="9" customFormat="1" x14ac:dyDescent="0.25">
      <c r="A20" s="8">
        <v>1</v>
      </c>
      <c r="B20" s="8">
        <v>2</v>
      </c>
      <c r="C20" s="8">
        <v>3</v>
      </c>
      <c r="D20" s="8">
        <v>4</v>
      </c>
      <c r="E20" s="8">
        <v>5</v>
      </c>
      <c r="F20" s="8">
        <v>6</v>
      </c>
      <c r="G20" s="8">
        <v>7</v>
      </c>
      <c r="H20" s="8">
        <v>8</v>
      </c>
      <c r="I20" s="8">
        <v>9</v>
      </c>
      <c r="J20" s="8">
        <v>10</v>
      </c>
      <c r="K20" s="8">
        <v>11</v>
      </c>
      <c r="L20" s="8">
        <v>12</v>
      </c>
      <c r="M20" s="8">
        <v>13</v>
      </c>
      <c r="N20" s="8">
        <v>14</v>
      </c>
      <c r="O20" s="8">
        <v>15</v>
      </c>
      <c r="P20" s="8">
        <v>16</v>
      </c>
      <c r="Q20" s="8">
        <v>17</v>
      </c>
      <c r="R20" s="8">
        <v>18</v>
      </c>
      <c r="S20" s="8">
        <v>19</v>
      </c>
      <c r="T20" s="8">
        <v>20</v>
      </c>
      <c r="U20" s="8">
        <v>21</v>
      </c>
      <c r="V20" s="8">
        <v>22</v>
      </c>
      <c r="W20" s="8">
        <v>23</v>
      </c>
      <c r="X20" s="8">
        <v>24</v>
      </c>
    </row>
    <row r="21" spans="1:24" s="6" customFormat="1" ht="25.5" x14ac:dyDescent="0.25">
      <c r="A21" s="17" t="s">
        <v>28</v>
      </c>
      <c r="B21" s="18" t="s">
        <v>9</v>
      </c>
      <c r="C21" s="17" t="s">
        <v>17</v>
      </c>
      <c r="D21" s="2">
        <f>SUM(D22:D28)</f>
        <v>50.664649999999995</v>
      </c>
      <c r="E21" s="2">
        <f>SUM(E22:E28)</f>
        <v>0</v>
      </c>
      <c r="F21" s="2">
        <f t="shared" ref="F21:V21" si="0">SUM(F22:F28)</f>
        <v>0</v>
      </c>
      <c r="G21" s="2">
        <f t="shared" ref="G21" si="1">SUM(G22:G28)</f>
        <v>47.448250000000002</v>
      </c>
      <c r="H21" s="2">
        <f t="shared" si="0"/>
        <v>3.2164000000000001</v>
      </c>
      <c r="I21" s="2">
        <f t="shared" si="0"/>
        <v>71.1815</v>
      </c>
      <c r="J21" s="2">
        <f t="shared" si="0"/>
        <v>0</v>
      </c>
      <c r="K21" s="2">
        <f t="shared" si="0"/>
        <v>0</v>
      </c>
      <c r="L21" s="2">
        <f t="shared" ref="L21" si="2">SUM(L22:L28)</f>
        <v>46.401600000000002</v>
      </c>
      <c r="M21" s="2">
        <f t="shared" si="0"/>
        <v>24.779900000000001</v>
      </c>
      <c r="N21" s="2">
        <f t="shared" si="0"/>
        <v>20.516850000000002</v>
      </c>
      <c r="O21" s="32"/>
      <c r="P21" s="2">
        <f t="shared" si="0"/>
        <v>0</v>
      </c>
      <c r="Q21" s="32"/>
      <c r="R21" s="2">
        <f t="shared" si="0"/>
        <v>0</v>
      </c>
      <c r="S21" s="32"/>
      <c r="T21" s="2">
        <f t="shared" si="0"/>
        <v>-1.0466500000000016</v>
      </c>
      <c r="U21" s="32"/>
      <c r="V21" s="2">
        <f t="shared" si="0"/>
        <v>21.563500000000001</v>
      </c>
      <c r="W21" s="32"/>
      <c r="X21" s="17"/>
    </row>
    <row r="22" spans="1:24" s="6" customFormat="1" x14ac:dyDescent="0.25">
      <c r="A22" s="17" t="s">
        <v>29</v>
      </c>
      <c r="B22" s="18" t="s">
        <v>30</v>
      </c>
      <c r="C22" s="17" t="s">
        <v>17</v>
      </c>
      <c r="D22" s="2">
        <f>D30</f>
        <v>2.105</v>
      </c>
      <c r="E22" s="2">
        <f>E30</f>
        <v>0</v>
      </c>
      <c r="F22" s="2">
        <f t="shared" ref="F22:N22" si="3">F30</f>
        <v>0</v>
      </c>
      <c r="G22" s="2">
        <f t="shared" ref="G22" si="4">G30</f>
        <v>0</v>
      </c>
      <c r="H22" s="2">
        <f t="shared" si="3"/>
        <v>2.105</v>
      </c>
      <c r="I22" s="2">
        <f t="shared" si="3"/>
        <v>23.4315</v>
      </c>
      <c r="J22" s="2">
        <f t="shared" si="3"/>
        <v>0</v>
      </c>
      <c r="K22" s="2">
        <f t="shared" si="3"/>
        <v>0</v>
      </c>
      <c r="L22" s="2">
        <f t="shared" ref="L22" si="5">L30</f>
        <v>0</v>
      </c>
      <c r="M22" s="2">
        <f t="shared" si="3"/>
        <v>23.4315</v>
      </c>
      <c r="N22" s="2">
        <f t="shared" si="3"/>
        <v>21.326499999999999</v>
      </c>
      <c r="O22" s="32"/>
      <c r="P22" s="2">
        <f t="shared" ref="P22" si="6">P30</f>
        <v>0</v>
      </c>
      <c r="Q22" s="32"/>
      <c r="R22" s="2">
        <f t="shared" ref="R22" si="7">R30</f>
        <v>0</v>
      </c>
      <c r="S22" s="32"/>
      <c r="T22" s="2">
        <f t="shared" ref="T22" si="8">T30</f>
        <v>0</v>
      </c>
      <c r="U22" s="32"/>
      <c r="V22" s="2">
        <f t="shared" ref="V22" si="9">V30</f>
        <v>21.326499999999999</v>
      </c>
      <c r="W22" s="32"/>
      <c r="X22" s="17"/>
    </row>
    <row r="23" spans="1:24" s="6" customFormat="1" ht="25.5" x14ac:dyDescent="0.25">
      <c r="A23" s="17" t="s">
        <v>31</v>
      </c>
      <c r="B23" s="18" t="s">
        <v>32</v>
      </c>
      <c r="C23" s="17" t="s">
        <v>17</v>
      </c>
      <c r="D23" s="2">
        <f>D65</f>
        <v>31.298349999999999</v>
      </c>
      <c r="E23" s="2">
        <f>E65</f>
        <v>0</v>
      </c>
      <c r="F23" s="2">
        <f t="shared" ref="F23:N23" si="10">F65</f>
        <v>0</v>
      </c>
      <c r="G23" s="2">
        <f t="shared" ref="G23" si="11">G65</f>
        <v>30.18695</v>
      </c>
      <c r="H23" s="2">
        <f t="shared" si="10"/>
        <v>1.1114000000000002</v>
      </c>
      <c r="I23" s="2">
        <f t="shared" si="10"/>
        <v>30.6554</v>
      </c>
      <c r="J23" s="2">
        <f t="shared" si="10"/>
        <v>0</v>
      </c>
      <c r="K23" s="2">
        <f t="shared" si="10"/>
        <v>0</v>
      </c>
      <c r="L23" s="2">
        <f t="shared" ref="L23" si="12">L65</f>
        <v>29.3246</v>
      </c>
      <c r="M23" s="2">
        <f t="shared" si="10"/>
        <v>1.3308</v>
      </c>
      <c r="N23" s="2">
        <f t="shared" si="10"/>
        <v>-0.64295000000000058</v>
      </c>
      <c r="O23" s="32"/>
      <c r="P23" s="2">
        <f t="shared" ref="P23" si="13">P65</f>
        <v>0</v>
      </c>
      <c r="Q23" s="32"/>
      <c r="R23" s="2">
        <f t="shared" ref="R23" si="14">R65</f>
        <v>0</v>
      </c>
      <c r="S23" s="32"/>
      <c r="T23" s="2">
        <f t="shared" ref="T23" si="15">T65</f>
        <v>-0.86235000000000073</v>
      </c>
      <c r="U23" s="32"/>
      <c r="V23" s="2">
        <f t="shared" ref="V23" si="16">V65</f>
        <v>0.21939999999999998</v>
      </c>
      <c r="W23" s="32"/>
      <c r="X23" s="17"/>
    </row>
    <row r="24" spans="1:24" s="6" customFormat="1" ht="51" x14ac:dyDescent="0.25">
      <c r="A24" s="17" t="s">
        <v>33</v>
      </c>
      <c r="B24" s="18" t="s">
        <v>34</v>
      </c>
      <c r="C24" s="17" t="s">
        <v>17</v>
      </c>
      <c r="D24" s="2">
        <f>D125</f>
        <v>0</v>
      </c>
      <c r="E24" s="2">
        <f>E125</f>
        <v>0</v>
      </c>
      <c r="F24" s="2">
        <f t="shared" ref="F24:N24" si="17">F125</f>
        <v>0</v>
      </c>
      <c r="G24" s="2">
        <f t="shared" ref="G24" si="18">G125</f>
        <v>0</v>
      </c>
      <c r="H24" s="2">
        <f t="shared" si="17"/>
        <v>0</v>
      </c>
      <c r="I24" s="2">
        <f t="shared" si="17"/>
        <v>0</v>
      </c>
      <c r="J24" s="2">
        <f t="shared" si="17"/>
        <v>0</v>
      </c>
      <c r="K24" s="2">
        <f t="shared" si="17"/>
        <v>0</v>
      </c>
      <c r="L24" s="2">
        <f t="shared" ref="L24" si="19">L125</f>
        <v>0</v>
      </c>
      <c r="M24" s="2">
        <f t="shared" si="17"/>
        <v>0</v>
      </c>
      <c r="N24" s="2">
        <f t="shared" si="17"/>
        <v>0</v>
      </c>
      <c r="O24" s="32"/>
      <c r="P24" s="2">
        <f t="shared" ref="P24" si="20">P125</f>
        <v>0</v>
      </c>
      <c r="Q24" s="32"/>
      <c r="R24" s="2">
        <f t="shared" ref="R24" si="21">R125</f>
        <v>0</v>
      </c>
      <c r="S24" s="32"/>
      <c r="T24" s="2">
        <f t="shared" ref="T24" si="22">T125</f>
        <v>0</v>
      </c>
      <c r="U24" s="32"/>
      <c r="V24" s="2">
        <f t="shared" ref="V24" si="23">V125</f>
        <v>0</v>
      </c>
      <c r="W24" s="32"/>
      <c r="X24" s="17"/>
    </row>
    <row r="25" spans="1:24" s="6" customFormat="1" ht="25.5" x14ac:dyDescent="0.25">
      <c r="A25" s="17" t="s">
        <v>35</v>
      </c>
      <c r="B25" s="18" t="s">
        <v>36</v>
      </c>
      <c r="C25" s="17" t="s">
        <v>17</v>
      </c>
      <c r="D25" s="2">
        <f>D130</f>
        <v>2.4409999999999998</v>
      </c>
      <c r="E25" s="2">
        <f>E130</f>
        <v>0</v>
      </c>
      <c r="F25" s="2">
        <f t="shared" ref="F25:N25" si="24">F130</f>
        <v>0</v>
      </c>
      <c r="G25" s="2">
        <f t="shared" ref="G25" si="25">G130</f>
        <v>2.4409999999999998</v>
      </c>
      <c r="H25" s="2">
        <f t="shared" si="24"/>
        <v>0</v>
      </c>
      <c r="I25" s="2">
        <f t="shared" si="24"/>
        <v>2.0964999999999998</v>
      </c>
      <c r="J25" s="2">
        <f t="shared" si="24"/>
        <v>0</v>
      </c>
      <c r="K25" s="2">
        <f t="shared" si="24"/>
        <v>0</v>
      </c>
      <c r="L25" s="2">
        <f t="shared" ref="L25" si="26">L130</f>
        <v>2.0964999999999998</v>
      </c>
      <c r="M25" s="2">
        <f t="shared" si="24"/>
        <v>0</v>
      </c>
      <c r="N25" s="2">
        <f t="shared" si="24"/>
        <v>-0.34449999999999997</v>
      </c>
      <c r="O25" s="32"/>
      <c r="P25" s="2">
        <f t="shared" ref="P25" si="27">P130</f>
        <v>0</v>
      </c>
      <c r="Q25" s="32"/>
      <c r="R25" s="2">
        <f t="shared" ref="R25" si="28">R130</f>
        <v>0</v>
      </c>
      <c r="S25" s="32"/>
      <c r="T25" s="2">
        <f t="shared" ref="T25" si="29">T130</f>
        <v>-0.34449999999999997</v>
      </c>
      <c r="U25" s="32"/>
      <c r="V25" s="2">
        <f t="shared" ref="V25" si="30">V130</f>
        <v>0</v>
      </c>
      <c r="W25" s="32"/>
      <c r="X25" s="17"/>
    </row>
    <row r="26" spans="1:24" s="6" customFormat="1" ht="38.25" x14ac:dyDescent="0.25">
      <c r="A26" s="17" t="s">
        <v>37</v>
      </c>
      <c r="B26" s="18" t="s">
        <v>38</v>
      </c>
      <c r="C26" s="17" t="s">
        <v>17</v>
      </c>
      <c r="D26" s="2">
        <f>D136</f>
        <v>4.9664000000000001</v>
      </c>
      <c r="E26" s="2">
        <f>E136</f>
        <v>0</v>
      </c>
      <c r="F26" s="2">
        <f t="shared" ref="F26:N26" si="31">F136</f>
        <v>0</v>
      </c>
      <c r="G26" s="2">
        <f t="shared" ref="G26" si="32">G136</f>
        <v>4.9664000000000001</v>
      </c>
      <c r="H26" s="2">
        <f t="shared" si="31"/>
        <v>0</v>
      </c>
      <c r="I26" s="2">
        <f t="shared" si="31"/>
        <v>4.9219999999999997</v>
      </c>
      <c r="J26" s="2">
        <f t="shared" si="31"/>
        <v>0</v>
      </c>
      <c r="K26" s="2">
        <f t="shared" si="31"/>
        <v>0</v>
      </c>
      <c r="L26" s="2">
        <f t="shared" ref="L26" si="33">L136</f>
        <v>4.9219999999999997</v>
      </c>
      <c r="M26" s="2">
        <f t="shared" si="31"/>
        <v>0</v>
      </c>
      <c r="N26" s="2">
        <f t="shared" si="31"/>
        <v>-4.4400000000000439E-2</v>
      </c>
      <c r="O26" s="32"/>
      <c r="P26" s="2">
        <f t="shared" ref="P26" si="34">P136</f>
        <v>0</v>
      </c>
      <c r="Q26" s="32"/>
      <c r="R26" s="2">
        <f t="shared" ref="R26" si="35">R136</f>
        <v>0</v>
      </c>
      <c r="S26" s="32"/>
      <c r="T26" s="2">
        <f t="shared" ref="T26" si="36">T136</f>
        <v>-4.4400000000000439E-2</v>
      </c>
      <c r="U26" s="32"/>
      <c r="V26" s="2">
        <f t="shared" ref="V26" si="37">V136</f>
        <v>0</v>
      </c>
      <c r="W26" s="32"/>
      <c r="X26" s="17"/>
    </row>
    <row r="27" spans="1:24" s="6" customFormat="1" ht="25.5" x14ac:dyDescent="0.25">
      <c r="A27" s="17" t="s">
        <v>39</v>
      </c>
      <c r="B27" s="18" t="s">
        <v>40</v>
      </c>
      <c r="C27" s="17" t="s">
        <v>17</v>
      </c>
      <c r="D27" s="2">
        <f>D139</f>
        <v>9.8538999999999994</v>
      </c>
      <c r="E27" s="2">
        <f>E139</f>
        <v>0</v>
      </c>
      <c r="F27" s="2">
        <f t="shared" ref="F27:N27" si="38">F139</f>
        <v>0</v>
      </c>
      <c r="G27" s="2">
        <f t="shared" ref="G27" si="39">G139</f>
        <v>9.8538999999999994</v>
      </c>
      <c r="H27" s="2">
        <f t="shared" si="38"/>
        <v>0</v>
      </c>
      <c r="I27" s="2">
        <f t="shared" si="38"/>
        <v>10.076099999999999</v>
      </c>
      <c r="J27" s="2">
        <f t="shared" si="38"/>
        <v>0</v>
      </c>
      <c r="K27" s="2">
        <f t="shared" si="38"/>
        <v>0</v>
      </c>
      <c r="L27" s="2">
        <f t="shared" ref="L27" si="40">L139</f>
        <v>10.0585</v>
      </c>
      <c r="M27" s="2">
        <f t="shared" si="38"/>
        <v>1.7600000000000001E-2</v>
      </c>
      <c r="N27" s="2">
        <f t="shared" si="38"/>
        <v>0.22219999999999948</v>
      </c>
      <c r="O27" s="32"/>
      <c r="P27" s="2">
        <f t="shared" ref="P27" si="41">P139</f>
        <v>0</v>
      </c>
      <c r="Q27" s="32"/>
      <c r="R27" s="2">
        <f t="shared" ref="R27" si="42">R139</f>
        <v>0</v>
      </c>
      <c r="S27" s="32"/>
      <c r="T27" s="2">
        <f t="shared" ref="T27" si="43">T139</f>
        <v>0.20459999999999948</v>
      </c>
      <c r="U27" s="32"/>
      <c r="V27" s="2">
        <f t="shared" ref="V27" si="44">V139</f>
        <v>1.7600000000000001E-2</v>
      </c>
      <c r="W27" s="32"/>
      <c r="X27" s="17"/>
    </row>
    <row r="28" spans="1:24" s="6" customFormat="1" x14ac:dyDescent="0.25">
      <c r="A28" s="19"/>
      <c r="B28" s="20"/>
      <c r="C28" s="19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3"/>
      <c r="P28" s="3"/>
      <c r="Q28" s="33"/>
      <c r="R28" s="3"/>
      <c r="S28" s="33"/>
      <c r="T28" s="3"/>
      <c r="U28" s="33"/>
      <c r="V28" s="3"/>
      <c r="W28" s="33"/>
      <c r="X28" s="19"/>
    </row>
    <row r="29" spans="1:24" s="6" customFormat="1" x14ac:dyDescent="0.25">
      <c r="A29" s="17" t="s">
        <v>41</v>
      </c>
      <c r="B29" s="18" t="s">
        <v>42</v>
      </c>
      <c r="C29" s="17" t="s">
        <v>17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32"/>
      <c r="P29" s="2"/>
      <c r="Q29" s="32"/>
      <c r="R29" s="2"/>
      <c r="S29" s="32"/>
      <c r="T29" s="2"/>
      <c r="U29" s="32"/>
      <c r="V29" s="2"/>
      <c r="W29" s="32"/>
      <c r="X29" s="17"/>
    </row>
    <row r="30" spans="1:24" s="6" customFormat="1" ht="25.5" x14ac:dyDescent="0.25">
      <c r="A30" s="17" t="s">
        <v>18</v>
      </c>
      <c r="B30" s="18" t="s">
        <v>43</v>
      </c>
      <c r="C30" s="17" t="s">
        <v>17</v>
      </c>
      <c r="D30" s="2">
        <f t="shared" ref="D30:N30" si="45">D31+D40+D45+D60</f>
        <v>2.105</v>
      </c>
      <c r="E30" s="2">
        <f t="shared" si="45"/>
        <v>0</v>
      </c>
      <c r="F30" s="2">
        <f t="shared" si="45"/>
        <v>0</v>
      </c>
      <c r="G30" s="2">
        <f t="shared" si="45"/>
        <v>0</v>
      </c>
      <c r="H30" s="2">
        <f t="shared" si="45"/>
        <v>2.105</v>
      </c>
      <c r="I30" s="2">
        <f t="shared" si="45"/>
        <v>23.4315</v>
      </c>
      <c r="J30" s="2">
        <f t="shared" si="45"/>
        <v>0</v>
      </c>
      <c r="K30" s="2">
        <f t="shared" si="45"/>
        <v>0</v>
      </c>
      <c r="L30" s="2">
        <f t="shared" si="45"/>
        <v>0</v>
      </c>
      <c r="M30" s="2">
        <f t="shared" si="45"/>
        <v>23.4315</v>
      </c>
      <c r="N30" s="2">
        <f t="shared" si="45"/>
        <v>21.326499999999999</v>
      </c>
      <c r="O30" s="32"/>
      <c r="P30" s="2">
        <f>P31+P40+P45+P60</f>
        <v>0</v>
      </c>
      <c r="Q30" s="32"/>
      <c r="R30" s="2">
        <f>R31+R40+R45+R60</f>
        <v>0</v>
      </c>
      <c r="S30" s="32"/>
      <c r="T30" s="2">
        <f>T31+T40+T45+T60</f>
        <v>0</v>
      </c>
      <c r="U30" s="32"/>
      <c r="V30" s="2">
        <f>V31+V40+V45+V60</f>
        <v>21.326499999999999</v>
      </c>
      <c r="W30" s="32"/>
      <c r="X30" s="17"/>
    </row>
    <row r="31" spans="1:24" s="6" customFormat="1" ht="38.25" x14ac:dyDescent="0.25">
      <c r="A31" s="21" t="s">
        <v>44</v>
      </c>
      <c r="B31" s="22" t="s">
        <v>45</v>
      </c>
      <c r="C31" s="19" t="s">
        <v>17</v>
      </c>
      <c r="D31" s="3">
        <f t="shared" ref="D31:N31" si="46">D32+D35+D38</f>
        <v>2.105</v>
      </c>
      <c r="E31" s="3">
        <f t="shared" si="46"/>
        <v>0</v>
      </c>
      <c r="F31" s="3">
        <f t="shared" si="46"/>
        <v>0</v>
      </c>
      <c r="G31" s="3">
        <f t="shared" si="46"/>
        <v>0</v>
      </c>
      <c r="H31" s="3">
        <f t="shared" si="46"/>
        <v>2.105</v>
      </c>
      <c r="I31" s="3">
        <f t="shared" si="46"/>
        <v>23.4315</v>
      </c>
      <c r="J31" s="3">
        <f t="shared" si="46"/>
        <v>0</v>
      </c>
      <c r="K31" s="3">
        <f t="shared" si="46"/>
        <v>0</v>
      </c>
      <c r="L31" s="3">
        <f t="shared" si="46"/>
        <v>0</v>
      </c>
      <c r="M31" s="3">
        <f t="shared" si="46"/>
        <v>23.4315</v>
      </c>
      <c r="N31" s="3">
        <f t="shared" si="46"/>
        <v>21.326499999999999</v>
      </c>
      <c r="O31" s="33"/>
      <c r="P31" s="3">
        <f>P32+P35+P38</f>
        <v>0</v>
      </c>
      <c r="Q31" s="33"/>
      <c r="R31" s="3">
        <f>R32+R35+R38</f>
        <v>0</v>
      </c>
      <c r="S31" s="33"/>
      <c r="T31" s="3">
        <f>T32+T35+T38</f>
        <v>0</v>
      </c>
      <c r="U31" s="33"/>
      <c r="V31" s="3">
        <f>V32+V35+V38</f>
        <v>21.326499999999999</v>
      </c>
      <c r="W31" s="33"/>
      <c r="X31" s="19"/>
    </row>
    <row r="32" spans="1:24" s="6" customFormat="1" ht="63.75" x14ac:dyDescent="0.25">
      <c r="A32" s="21" t="s">
        <v>46</v>
      </c>
      <c r="B32" s="22" t="s">
        <v>47</v>
      </c>
      <c r="C32" s="19" t="s">
        <v>17</v>
      </c>
      <c r="D32" s="3">
        <f t="shared" ref="D32:N32" si="47">SUM(D33:D34)</f>
        <v>1.5680999999999998</v>
      </c>
      <c r="E32" s="3">
        <f t="shared" si="47"/>
        <v>0</v>
      </c>
      <c r="F32" s="3">
        <f t="shared" si="47"/>
        <v>0</v>
      </c>
      <c r="G32" s="3">
        <f t="shared" si="47"/>
        <v>0</v>
      </c>
      <c r="H32" s="3">
        <f t="shared" si="47"/>
        <v>1.5680999999999998</v>
      </c>
      <c r="I32" s="3">
        <f t="shared" si="47"/>
        <v>15.674099999999999</v>
      </c>
      <c r="J32" s="3">
        <f t="shared" si="47"/>
        <v>0</v>
      </c>
      <c r="K32" s="3">
        <f t="shared" si="47"/>
        <v>0</v>
      </c>
      <c r="L32" s="3">
        <f t="shared" si="47"/>
        <v>0</v>
      </c>
      <c r="M32" s="3">
        <f t="shared" si="47"/>
        <v>15.674099999999999</v>
      </c>
      <c r="N32" s="3">
        <f t="shared" si="47"/>
        <v>14.106</v>
      </c>
      <c r="O32" s="33"/>
      <c r="P32" s="3">
        <f>SUM(P33:P34)</f>
        <v>0</v>
      </c>
      <c r="Q32" s="33"/>
      <c r="R32" s="3">
        <f>SUM(R33:R34)</f>
        <v>0</v>
      </c>
      <c r="S32" s="33"/>
      <c r="T32" s="3">
        <f>SUM(T33:T34)</f>
        <v>0</v>
      </c>
      <c r="U32" s="33"/>
      <c r="V32" s="3">
        <f>SUM(V33:V34)</f>
        <v>14.106</v>
      </c>
      <c r="W32" s="33"/>
      <c r="X32" s="19"/>
    </row>
    <row r="33" spans="1:24" s="6" customFormat="1" ht="63.75" x14ac:dyDescent="0.25">
      <c r="A33" s="23" t="s">
        <v>46</v>
      </c>
      <c r="B33" s="26" t="s">
        <v>171</v>
      </c>
      <c r="C33" s="25" t="s">
        <v>17</v>
      </c>
      <c r="D33" s="4">
        <f>IF(ISERROR(E33+F33+G33+H33),"нд",E33+F33+G33+H33)</f>
        <v>1.5680999999999998</v>
      </c>
      <c r="E33" s="4">
        <v>0</v>
      </c>
      <c r="F33" s="4">
        <v>0</v>
      </c>
      <c r="G33" s="4">
        <v>0</v>
      </c>
      <c r="H33" s="4">
        <v>1.5680999999999998</v>
      </c>
      <c r="I33" s="4">
        <f>SUM(J33:M33)</f>
        <v>15.674099999999999</v>
      </c>
      <c r="J33" s="4">
        <v>0</v>
      </c>
      <c r="K33" s="4">
        <v>0</v>
      </c>
      <c r="L33" s="4">
        <v>0</v>
      </c>
      <c r="M33" s="4">
        <v>15.674099999999999</v>
      </c>
      <c r="N33" s="4">
        <f>IF(ISERROR(P33+R33+T33+V33),"нд",P33+R33+T33+V33)</f>
        <v>14.106</v>
      </c>
      <c r="O33" s="34">
        <f>IF(N33="нд","нд",IFERROR(N33/D33*100,IF(I33&gt;0,100,0)))</f>
        <v>899.55997704228048</v>
      </c>
      <c r="P33" s="4">
        <f>IF(ISERROR(J33-E33),"нд",J33-E33)</f>
        <v>0</v>
      </c>
      <c r="Q33" s="34">
        <f>IF(P33="нд","нд",IFERROR(P33/E33*100,IF(J33&gt;0,100,0)))</f>
        <v>0</v>
      </c>
      <c r="R33" s="4">
        <f>IF(ISERROR(K33-F33),"нд",K33-F33)</f>
        <v>0</v>
      </c>
      <c r="S33" s="34">
        <f>IF(R33="нд","нд",IFERROR(R33/F33*100,IF(K33&gt;0,100,0)))</f>
        <v>0</v>
      </c>
      <c r="T33" s="4">
        <f>IF(ISERROR(L33-G33),"нд",L33-G33)</f>
        <v>0</v>
      </c>
      <c r="U33" s="34">
        <f>IF(T33="нд","нд",IFERROR(T33/G33*100,IF(L33&gt;0,100,0)))</f>
        <v>0</v>
      </c>
      <c r="V33" s="4">
        <f>IF(ISERROR(M33-H33),"нд",M33-H33)</f>
        <v>14.106</v>
      </c>
      <c r="W33" s="34">
        <f>IF(V33="нд","нд",IFERROR(V33/H33*100,IF(M33&gt;0,100,0)))</f>
        <v>899.55997704228048</v>
      </c>
      <c r="X33" s="38" t="s">
        <v>174</v>
      </c>
    </row>
    <row r="34" spans="1:24" s="6" customFormat="1" x14ac:dyDescent="0.25">
      <c r="A34" s="21" t="s">
        <v>19</v>
      </c>
      <c r="B34" s="22" t="s">
        <v>19</v>
      </c>
      <c r="C34" s="19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3"/>
      <c r="P34" s="3"/>
      <c r="Q34" s="33"/>
      <c r="R34" s="3"/>
      <c r="S34" s="33"/>
      <c r="T34" s="3"/>
      <c r="U34" s="33"/>
      <c r="V34" s="3"/>
      <c r="W34" s="33"/>
      <c r="X34" s="19"/>
    </row>
    <row r="35" spans="1:24" s="6" customFormat="1" ht="63.75" x14ac:dyDescent="0.25">
      <c r="A35" s="21" t="s">
        <v>48</v>
      </c>
      <c r="B35" s="22" t="s">
        <v>49</v>
      </c>
      <c r="C35" s="19" t="s">
        <v>17</v>
      </c>
      <c r="D35" s="3">
        <f t="shared" ref="D35:N35" si="48">SUM(D36:D37)</f>
        <v>0.53690000000000004</v>
      </c>
      <c r="E35" s="3">
        <f t="shared" si="48"/>
        <v>0</v>
      </c>
      <c r="F35" s="3">
        <f t="shared" si="48"/>
        <v>0</v>
      </c>
      <c r="G35" s="3">
        <f t="shared" si="48"/>
        <v>0</v>
      </c>
      <c r="H35" s="3">
        <f t="shared" si="48"/>
        <v>0.53690000000000004</v>
      </c>
      <c r="I35" s="3">
        <f t="shared" si="48"/>
        <v>7.7574000000000005</v>
      </c>
      <c r="J35" s="3">
        <f t="shared" si="48"/>
        <v>0</v>
      </c>
      <c r="K35" s="3">
        <f t="shared" si="48"/>
        <v>0</v>
      </c>
      <c r="L35" s="3">
        <f t="shared" si="48"/>
        <v>0</v>
      </c>
      <c r="M35" s="3">
        <f t="shared" si="48"/>
        <v>7.7574000000000005</v>
      </c>
      <c r="N35" s="3">
        <f t="shared" si="48"/>
        <v>7.2205000000000004</v>
      </c>
      <c r="O35" s="3"/>
      <c r="P35" s="3">
        <f>SUM(P36:P37)</f>
        <v>0</v>
      </c>
      <c r="Q35" s="3"/>
      <c r="R35" s="3">
        <f>SUM(R36:R37)</f>
        <v>0</v>
      </c>
      <c r="S35" s="3"/>
      <c r="T35" s="3">
        <f>SUM(T36:T37)</f>
        <v>0</v>
      </c>
      <c r="U35" s="3"/>
      <c r="V35" s="3">
        <f>SUM(V36:V37)</f>
        <v>7.2205000000000004</v>
      </c>
      <c r="W35" s="3"/>
      <c r="X35" s="19"/>
    </row>
    <row r="36" spans="1:24" s="6" customFormat="1" ht="63.75" x14ac:dyDescent="0.25">
      <c r="A36" s="23" t="s">
        <v>48</v>
      </c>
      <c r="B36" s="26" t="s">
        <v>172</v>
      </c>
      <c r="C36" s="25" t="s">
        <v>17</v>
      </c>
      <c r="D36" s="4">
        <f t="shared" ref="D36" si="49">IF(ISERROR(E36+F36+G36+H36),"нд",E36+F36+G36+H36)</f>
        <v>0.53690000000000004</v>
      </c>
      <c r="E36" s="4">
        <v>0</v>
      </c>
      <c r="F36" s="4">
        <v>0</v>
      </c>
      <c r="G36" s="4">
        <v>0</v>
      </c>
      <c r="H36" s="4">
        <v>0.53690000000000004</v>
      </c>
      <c r="I36" s="4">
        <f t="shared" ref="I36" si="50">SUM(J36:M36)</f>
        <v>7.7574000000000005</v>
      </c>
      <c r="J36" s="4">
        <v>0</v>
      </c>
      <c r="K36" s="4">
        <v>0</v>
      </c>
      <c r="L36" s="4">
        <v>0</v>
      </c>
      <c r="M36" s="4">
        <v>7.7574000000000005</v>
      </c>
      <c r="N36" s="4">
        <f>IF(ISERROR(P36+R36+T36+V36),"нд",P36+R36+T36+V36)</f>
        <v>7.2205000000000004</v>
      </c>
      <c r="O36" s="34">
        <f>IF(N36="нд","нд",IFERROR(N36/D36*100,IF(I36&gt;0,100,0)))</f>
        <v>1344.8500651890481</v>
      </c>
      <c r="P36" s="4">
        <f t="shared" ref="P36" si="51">IF(ISERROR(J36-E36),"нд",J36-E36)</f>
        <v>0</v>
      </c>
      <c r="Q36" s="34">
        <f t="shared" ref="Q36" si="52">IF(P36="нд","нд",IFERROR(P36/E36*100,IF(J36&gt;0,100,0)))</f>
        <v>0</v>
      </c>
      <c r="R36" s="4">
        <f t="shared" ref="R36" si="53">IF(ISERROR(K36-F36),"нд",K36-F36)</f>
        <v>0</v>
      </c>
      <c r="S36" s="34">
        <f t="shared" ref="S36" si="54">IF(R36="нд","нд",IFERROR(R36/F36*100,IF(K36&gt;0,100,0)))</f>
        <v>0</v>
      </c>
      <c r="T36" s="4">
        <f t="shared" ref="T36" si="55">IF(ISERROR(L36-G36),"нд",L36-G36)</f>
        <v>0</v>
      </c>
      <c r="U36" s="34">
        <f t="shared" ref="U36" si="56">IF(T36="нд","нд",IFERROR(T36/G36*100,IF(L36&gt;0,100,0)))</f>
        <v>0</v>
      </c>
      <c r="V36" s="4">
        <f t="shared" ref="V36" si="57">IF(ISERROR(M36-H36),"нд",M36-H36)</f>
        <v>7.2205000000000004</v>
      </c>
      <c r="W36" s="34">
        <f t="shared" ref="W36" si="58">IF(V36="нд","нд",IFERROR(V36/H36*100,IF(M36&gt;0,100,0)))</f>
        <v>1344.8500651890481</v>
      </c>
      <c r="X36" s="38" t="s">
        <v>174</v>
      </c>
    </row>
    <row r="37" spans="1:24" s="6" customFormat="1" x14ac:dyDescent="0.25">
      <c r="A37" s="21" t="s">
        <v>19</v>
      </c>
      <c r="B37" s="22" t="s">
        <v>19</v>
      </c>
      <c r="C37" s="19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3"/>
      <c r="P37" s="3"/>
      <c r="Q37" s="33"/>
      <c r="R37" s="3"/>
      <c r="S37" s="33"/>
      <c r="T37" s="3"/>
      <c r="U37" s="33"/>
      <c r="V37" s="3"/>
      <c r="W37" s="33"/>
      <c r="X37" s="19"/>
    </row>
    <row r="38" spans="1:24" s="6" customFormat="1" ht="51" x14ac:dyDescent="0.25">
      <c r="A38" s="21" t="s">
        <v>50</v>
      </c>
      <c r="B38" s="22" t="s">
        <v>51</v>
      </c>
      <c r="C38" s="19" t="s">
        <v>17</v>
      </c>
      <c r="D38" s="3">
        <v>0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3"/>
      <c r="P38" s="3">
        <v>0</v>
      </c>
      <c r="Q38" s="33"/>
      <c r="R38" s="3">
        <v>0</v>
      </c>
      <c r="S38" s="33"/>
      <c r="T38" s="3">
        <v>0</v>
      </c>
      <c r="U38" s="33"/>
      <c r="V38" s="3">
        <v>0</v>
      </c>
      <c r="W38" s="33"/>
      <c r="X38" s="19"/>
    </row>
    <row r="39" spans="1:24" s="6" customFormat="1" x14ac:dyDescent="0.25">
      <c r="A39" s="21" t="s">
        <v>19</v>
      </c>
      <c r="B39" s="22" t="s">
        <v>19</v>
      </c>
      <c r="C39" s="19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3"/>
      <c r="P39" s="3"/>
      <c r="Q39" s="33"/>
      <c r="R39" s="3"/>
      <c r="S39" s="33"/>
      <c r="T39" s="3"/>
      <c r="U39" s="33"/>
      <c r="V39" s="3"/>
      <c r="W39" s="33"/>
      <c r="X39" s="19"/>
    </row>
    <row r="40" spans="1:24" s="6" customFormat="1" ht="38.25" x14ac:dyDescent="0.25">
      <c r="A40" s="21" t="s">
        <v>52</v>
      </c>
      <c r="B40" s="22" t="s">
        <v>53</v>
      </c>
      <c r="C40" s="19" t="s">
        <v>17</v>
      </c>
      <c r="D40" s="3">
        <v>0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3">
        <v>0</v>
      </c>
      <c r="M40" s="3">
        <v>0</v>
      </c>
      <c r="N40" s="3">
        <v>0</v>
      </c>
      <c r="O40" s="33"/>
      <c r="P40" s="3">
        <v>0</v>
      </c>
      <c r="Q40" s="33"/>
      <c r="R40" s="3">
        <v>0</v>
      </c>
      <c r="S40" s="33"/>
      <c r="T40" s="3">
        <v>0</v>
      </c>
      <c r="U40" s="33"/>
      <c r="V40" s="3">
        <v>0</v>
      </c>
      <c r="W40" s="33"/>
      <c r="X40" s="19"/>
    </row>
    <row r="41" spans="1:24" s="6" customFormat="1" ht="63.75" x14ac:dyDescent="0.25">
      <c r="A41" s="21" t="s">
        <v>54</v>
      </c>
      <c r="B41" s="22" t="s">
        <v>55</v>
      </c>
      <c r="C41" s="19" t="s">
        <v>17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3"/>
      <c r="P41" s="3">
        <v>0</v>
      </c>
      <c r="Q41" s="33"/>
      <c r="R41" s="3">
        <v>0</v>
      </c>
      <c r="S41" s="33"/>
      <c r="T41" s="3">
        <v>0</v>
      </c>
      <c r="U41" s="33"/>
      <c r="V41" s="3">
        <v>0</v>
      </c>
      <c r="W41" s="33"/>
      <c r="X41" s="19"/>
    </row>
    <row r="42" spans="1:24" s="6" customFormat="1" x14ac:dyDescent="0.25">
      <c r="A42" s="21" t="s">
        <v>19</v>
      </c>
      <c r="B42" s="22" t="s">
        <v>19</v>
      </c>
      <c r="C42" s="19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3"/>
      <c r="P42" s="3"/>
      <c r="Q42" s="33"/>
      <c r="R42" s="3"/>
      <c r="S42" s="33"/>
      <c r="T42" s="3"/>
      <c r="U42" s="33"/>
      <c r="V42" s="3"/>
      <c r="W42" s="33"/>
      <c r="X42" s="19"/>
    </row>
    <row r="43" spans="1:24" s="6" customFormat="1" ht="38.25" x14ac:dyDescent="0.25">
      <c r="A43" s="21" t="s">
        <v>56</v>
      </c>
      <c r="B43" s="22" t="s">
        <v>57</v>
      </c>
      <c r="C43" s="19" t="s">
        <v>17</v>
      </c>
      <c r="D43" s="3">
        <v>0</v>
      </c>
      <c r="E43" s="3">
        <v>0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3">
        <v>0</v>
      </c>
      <c r="L43" s="3">
        <v>0</v>
      </c>
      <c r="M43" s="3">
        <v>0</v>
      </c>
      <c r="N43" s="3">
        <v>0</v>
      </c>
      <c r="O43" s="33"/>
      <c r="P43" s="3">
        <v>0</v>
      </c>
      <c r="Q43" s="33"/>
      <c r="R43" s="3">
        <v>0</v>
      </c>
      <c r="S43" s="33"/>
      <c r="T43" s="3">
        <v>0</v>
      </c>
      <c r="U43" s="33"/>
      <c r="V43" s="3">
        <v>0</v>
      </c>
      <c r="W43" s="33"/>
      <c r="X43" s="19"/>
    </row>
    <row r="44" spans="1:24" s="6" customFormat="1" x14ac:dyDescent="0.25">
      <c r="A44" s="21" t="s">
        <v>19</v>
      </c>
      <c r="B44" s="22" t="s">
        <v>19</v>
      </c>
      <c r="C44" s="1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3"/>
      <c r="P44" s="3"/>
      <c r="Q44" s="33"/>
      <c r="R44" s="3"/>
      <c r="S44" s="33"/>
      <c r="T44" s="3"/>
      <c r="U44" s="33"/>
      <c r="V44" s="3"/>
      <c r="W44" s="33"/>
      <c r="X44" s="19"/>
    </row>
    <row r="45" spans="1:24" s="6" customFormat="1" ht="51" x14ac:dyDescent="0.25">
      <c r="A45" s="21" t="s">
        <v>58</v>
      </c>
      <c r="B45" s="22" t="s">
        <v>59</v>
      </c>
      <c r="C45" s="19" t="s">
        <v>17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3"/>
      <c r="P45" s="3">
        <v>0</v>
      </c>
      <c r="Q45" s="33"/>
      <c r="R45" s="3">
        <v>0</v>
      </c>
      <c r="S45" s="33"/>
      <c r="T45" s="3">
        <v>0</v>
      </c>
      <c r="U45" s="33"/>
      <c r="V45" s="3">
        <v>0</v>
      </c>
      <c r="W45" s="33"/>
      <c r="X45" s="19"/>
    </row>
    <row r="46" spans="1:24" s="6" customFormat="1" ht="38.25" x14ac:dyDescent="0.25">
      <c r="A46" s="21" t="s">
        <v>60</v>
      </c>
      <c r="B46" s="22" t="s">
        <v>61</v>
      </c>
      <c r="C46" s="19" t="s">
        <v>17</v>
      </c>
      <c r="D46" s="3">
        <v>0</v>
      </c>
      <c r="E46" s="3">
        <v>0</v>
      </c>
      <c r="F46" s="3">
        <v>0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0</v>
      </c>
      <c r="M46" s="3">
        <v>0</v>
      </c>
      <c r="N46" s="3">
        <v>0</v>
      </c>
      <c r="O46" s="33"/>
      <c r="P46" s="3">
        <v>0</v>
      </c>
      <c r="Q46" s="33"/>
      <c r="R46" s="3">
        <v>0</v>
      </c>
      <c r="S46" s="33"/>
      <c r="T46" s="3">
        <v>0</v>
      </c>
      <c r="U46" s="33"/>
      <c r="V46" s="3">
        <v>0</v>
      </c>
      <c r="W46" s="33"/>
      <c r="X46" s="19"/>
    </row>
    <row r="47" spans="1:24" s="6" customFormat="1" ht="102" x14ac:dyDescent="0.25">
      <c r="A47" s="21" t="s">
        <v>60</v>
      </c>
      <c r="B47" s="22" t="s">
        <v>62</v>
      </c>
      <c r="C47" s="19" t="s">
        <v>17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3"/>
      <c r="P47" s="3">
        <v>0</v>
      </c>
      <c r="Q47" s="33"/>
      <c r="R47" s="3">
        <v>0</v>
      </c>
      <c r="S47" s="33"/>
      <c r="T47" s="3">
        <v>0</v>
      </c>
      <c r="U47" s="33"/>
      <c r="V47" s="3">
        <v>0</v>
      </c>
      <c r="W47" s="33"/>
      <c r="X47" s="19"/>
    </row>
    <row r="48" spans="1:24" s="6" customFormat="1" x14ac:dyDescent="0.25">
      <c r="A48" s="21" t="s">
        <v>19</v>
      </c>
      <c r="B48" s="22" t="s">
        <v>19</v>
      </c>
      <c r="C48" s="19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3"/>
      <c r="P48" s="3"/>
      <c r="Q48" s="33"/>
      <c r="R48" s="3"/>
      <c r="S48" s="33"/>
      <c r="T48" s="3"/>
      <c r="U48" s="33"/>
      <c r="V48" s="3"/>
      <c r="W48" s="33"/>
      <c r="X48" s="19"/>
    </row>
    <row r="49" spans="1:24" s="6" customFormat="1" ht="89.25" x14ac:dyDescent="0.25">
      <c r="A49" s="21" t="s">
        <v>60</v>
      </c>
      <c r="B49" s="22" t="s">
        <v>63</v>
      </c>
      <c r="C49" s="19" t="s">
        <v>17</v>
      </c>
      <c r="D49" s="3">
        <v>0</v>
      </c>
      <c r="E49" s="3">
        <v>0</v>
      </c>
      <c r="F49" s="3">
        <v>0</v>
      </c>
      <c r="G49" s="3">
        <v>0</v>
      </c>
      <c r="H49" s="3">
        <v>0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3"/>
      <c r="P49" s="3">
        <v>0</v>
      </c>
      <c r="Q49" s="33"/>
      <c r="R49" s="3">
        <v>0</v>
      </c>
      <c r="S49" s="33"/>
      <c r="T49" s="3">
        <v>0</v>
      </c>
      <c r="U49" s="33"/>
      <c r="V49" s="3">
        <v>0</v>
      </c>
      <c r="W49" s="33"/>
      <c r="X49" s="19"/>
    </row>
    <row r="50" spans="1:24" s="6" customFormat="1" x14ac:dyDescent="0.25">
      <c r="A50" s="21" t="s">
        <v>19</v>
      </c>
      <c r="B50" s="22" t="s">
        <v>19</v>
      </c>
      <c r="C50" s="19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3"/>
      <c r="P50" s="3"/>
      <c r="Q50" s="33"/>
      <c r="R50" s="3"/>
      <c r="S50" s="33"/>
      <c r="T50" s="3"/>
      <c r="U50" s="33"/>
      <c r="V50" s="3"/>
      <c r="W50" s="33"/>
      <c r="X50" s="19"/>
    </row>
    <row r="51" spans="1:24" s="6" customFormat="1" ht="89.25" x14ac:dyDescent="0.25">
      <c r="A51" s="21" t="s">
        <v>60</v>
      </c>
      <c r="B51" s="22" t="s">
        <v>64</v>
      </c>
      <c r="C51" s="19" t="s">
        <v>17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3"/>
      <c r="P51" s="3">
        <v>0</v>
      </c>
      <c r="Q51" s="33"/>
      <c r="R51" s="3">
        <v>0</v>
      </c>
      <c r="S51" s="33"/>
      <c r="T51" s="3">
        <v>0</v>
      </c>
      <c r="U51" s="33"/>
      <c r="V51" s="3">
        <v>0</v>
      </c>
      <c r="W51" s="33"/>
      <c r="X51" s="19"/>
    </row>
    <row r="52" spans="1:24" s="6" customFormat="1" x14ac:dyDescent="0.25">
      <c r="A52" s="21" t="s">
        <v>19</v>
      </c>
      <c r="B52" s="22" t="s">
        <v>19</v>
      </c>
      <c r="C52" s="19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3"/>
      <c r="P52" s="3"/>
      <c r="Q52" s="33"/>
      <c r="R52" s="3"/>
      <c r="S52" s="33"/>
      <c r="T52" s="3"/>
      <c r="U52" s="33"/>
      <c r="V52" s="3"/>
      <c r="W52" s="33"/>
      <c r="X52" s="19"/>
    </row>
    <row r="53" spans="1:24" s="6" customFormat="1" ht="38.25" x14ac:dyDescent="0.25">
      <c r="A53" s="21" t="s">
        <v>65</v>
      </c>
      <c r="B53" s="22" t="s">
        <v>61</v>
      </c>
      <c r="C53" s="19" t="s">
        <v>17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3"/>
      <c r="P53" s="3">
        <v>0</v>
      </c>
      <c r="Q53" s="33"/>
      <c r="R53" s="3">
        <v>0</v>
      </c>
      <c r="S53" s="33"/>
      <c r="T53" s="3">
        <v>0</v>
      </c>
      <c r="U53" s="33"/>
      <c r="V53" s="3">
        <v>0</v>
      </c>
      <c r="W53" s="33"/>
      <c r="X53" s="19"/>
    </row>
    <row r="54" spans="1:24" s="6" customFormat="1" ht="102" x14ac:dyDescent="0.25">
      <c r="A54" s="21" t="s">
        <v>65</v>
      </c>
      <c r="B54" s="22" t="s">
        <v>62</v>
      </c>
      <c r="C54" s="19" t="s">
        <v>17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3"/>
      <c r="P54" s="3">
        <v>0</v>
      </c>
      <c r="Q54" s="33"/>
      <c r="R54" s="3">
        <v>0</v>
      </c>
      <c r="S54" s="33"/>
      <c r="T54" s="3">
        <v>0</v>
      </c>
      <c r="U54" s="33"/>
      <c r="V54" s="3">
        <v>0</v>
      </c>
      <c r="W54" s="33"/>
      <c r="X54" s="19"/>
    </row>
    <row r="55" spans="1:24" s="6" customFormat="1" x14ac:dyDescent="0.25">
      <c r="A55" s="21" t="s">
        <v>19</v>
      </c>
      <c r="B55" s="22" t="s">
        <v>19</v>
      </c>
      <c r="C55" s="19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3"/>
      <c r="P55" s="3"/>
      <c r="Q55" s="33"/>
      <c r="R55" s="3"/>
      <c r="S55" s="33"/>
      <c r="T55" s="3"/>
      <c r="U55" s="33"/>
      <c r="V55" s="3"/>
      <c r="W55" s="33"/>
      <c r="X55" s="19"/>
    </row>
    <row r="56" spans="1:24" s="6" customFormat="1" ht="89.25" x14ac:dyDescent="0.25">
      <c r="A56" s="21" t="s">
        <v>65</v>
      </c>
      <c r="B56" s="22" t="s">
        <v>63</v>
      </c>
      <c r="C56" s="19" t="s">
        <v>17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3"/>
      <c r="P56" s="3">
        <v>0</v>
      </c>
      <c r="Q56" s="33"/>
      <c r="R56" s="3">
        <v>0</v>
      </c>
      <c r="S56" s="33"/>
      <c r="T56" s="3">
        <v>0</v>
      </c>
      <c r="U56" s="33"/>
      <c r="V56" s="3">
        <v>0</v>
      </c>
      <c r="W56" s="33"/>
      <c r="X56" s="19"/>
    </row>
    <row r="57" spans="1:24" s="6" customFormat="1" x14ac:dyDescent="0.25">
      <c r="A57" s="21" t="s">
        <v>19</v>
      </c>
      <c r="B57" s="22" t="s">
        <v>19</v>
      </c>
      <c r="C57" s="19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3"/>
      <c r="P57" s="3"/>
      <c r="Q57" s="33"/>
      <c r="R57" s="3"/>
      <c r="S57" s="33"/>
      <c r="T57" s="3"/>
      <c r="U57" s="33"/>
      <c r="V57" s="3"/>
      <c r="W57" s="33"/>
      <c r="X57" s="19"/>
    </row>
    <row r="58" spans="1:24" s="6" customFormat="1" ht="89.25" x14ac:dyDescent="0.25">
      <c r="A58" s="21" t="s">
        <v>65</v>
      </c>
      <c r="B58" s="22" t="s">
        <v>66</v>
      </c>
      <c r="C58" s="19" t="s">
        <v>17</v>
      </c>
      <c r="D58" s="3"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3"/>
      <c r="P58" s="3">
        <v>0</v>
      </c>
      <c r="Q58" s="33"/>
      <c r="R58" s="3">
        <v>0</v>
      </c>
      <c r="S58" s="33"/>
      <c r="T58" s="3">
        <v>0</v>
      </c>
      <c r="U58" s="33"/>
      <c r="V58" s="3">
        <v>0</v>
      </c>
      <c r="W58" s="33"/>
      <c r="X58" s="19"/>
    </row>
    <row r="59" spans="1:24" s="6" customFormat="1" x14ac:dyDescent="0.25">
      <c r="A59" s="21" t="s">
        <v>19</v>
      </c>
      <c r="B59" s="22" t="s">
        <v>19</v>
      </c>
      <c r="C59" s="19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3"/>
      <c r="P59" s="3"/>
      <c r="Q59" s="33"/>
      <c r="R59" s="3"/>
      <c r="S59" s="33"/>
      <c r="T59" s="3"/>
      <c r="U59" s="33"/>
      <c r="V59" s="3"/>
      <c r="W59" s="33"/>
      <c r="X59" s="19"/>
    </row>
    <row r="60" spans="1:24" s="6" customFormat="1" ht="76.5" x14ac:dyDescent="0.25">
      <c r="A60" s="21" t="s">
        <v>67</v>
      </c>
      <c r="B60" s="22" t="s">
        <v>68</v>
      </c>
      <c r="C60" s="19" t="s">
        <v>17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3"/>
      <c r="P60" s="3">
        <v>0</v>
      </c>
      <c r="Q60" s="33"/>
      <c r="R60" s="3">
        <v>0</v>
      </c>
      <c r="S60" s="33"/>
      <c r="T60" s="3">
        <v>0</v>
      </c>
      <c r="U60" s="33"/>
      <c r="V60" s="3">
        <v>0</v>
      </c>
      <c r="W60" s="33"/>
      <c r="X60" s="19"/>
    </row>
    <row r="61" spans="1:24" s="6" customFormat="1" ht="63.75" x14ac:dyDescent="0.25">
      <c r="A61" s="21" t="s">
        <v>69</v>
      </c>
      <c r="B61" s="22" t="s">
        <v>70</v>
      </c>
      <c r="C61" s="19" t="s">
        <v>17</v>
      </c>
      <c r="D61" s="3">
        <v>0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3"/>
      <c r="P61" s="3">
        <v>0</v>
      </c>
      <c r="Q61" s="33"/>
      <c r="R61" s="3">
        <v>0</v>
      </c>
      <c r="S61" s="33"/>
      <c r="T61" s="3">
        <v>0</v>
      </c>
      <c r="U61" s="33"/>
      <c r="V61" s="3">
        <v>0</v>
      </c>
      <c r="W61" s="33"/>
      <c r="X61" s="19"/>
    </row>
    <row r="62" spans="1:24" s="6" customFormat="1" x14ac:dyDescent="0.25">
      <c r="A62" s="21" t="s">
        <v>19</v>
      </c>
      <c r="B62" s="22" t="s">
        <v>19</v>
      </c>
      <c r="C62" s="19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3"/>
      <c r="P62" s="3"/>
      <c r="Q62" s="33"/>
      <c r="R62" s="3"/>
      <c r="S62" s="33"/>
      <c r="T62" s="3"/>
      <c r="U62" s="33"/>
      <c r="V62" s="3"/>
      <c r="W62" s="33"/>
      <c r="X62" s="19"/>
    </row>
    <row r="63" spans="1:24" s="6" customFormat="1" ht="63.75" x14ac:dyDescent="0.25">
      <c r="A63" s="21" t="s">
        <v>71</v>
      </c>
      <c r="B63" s="22" t="s">
        <v>72</v>
      </c>
      <c r="C63" s="19" t="s">
        <v>17</v>
      </c>
      <c r="D63" s="3"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3"/>
      <c r="P63" s="3">
        <v>0</v>
      </c>
      <c r="Q63" s="33"/>
      <c r="R63" s="3">
        <v>0</v>
      </c>
      <c r="S63" s="33"/>
      <c r="T63" s="3">
        <v>0</v>
      </c>
      <c r="U63" s="33"/>
      <c r="V63" s="3">
        <v>0</v>
      </c>
      <c r="W63" s="33"/>
      <c r="X63" s="19"/>
    </row>
    <row r="64" spans="1:24" s="6" customFormat="1" x14ac:dyDescent="0.25">
      <c r="A64" s="21" t="s">
        <v>19</v>
      </c>
      <c r="B64" s="22" t="s">
        <v>19</v>
      </c>
      <c r="C64" s="19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3"/>
      <c r="P64" s="3"/>
      <c r="Q64" s="33"/>
      <c r="R64" s="3"/>
      <c r="S64" s="33"/>
      <c r="T64" s="3"/>
      <c r="U64" s="33"/>
      <c r="V64" s="3"/>
      <c r="W64" s="33"/>
      <c r="X64" s="19"/>
    </row>
    <row r="65" spans="1:24" s="6" customFormat="1" ht="38.25" x14ac:dyDescent="0.25">
      <c r="A65" s="27" t="s">
        <v>20</v>
      </c>
      <c r="B65" s="28" t="s">
        <v>73</v>
      </c>
      <c r="C65" s="17" t="s">
        <v>17</v>
      </c>
      <c r="D65" s="2">
        <f t="shared" ref="D65:N65" si="59">D66+D84+D96+D120</f>
        <v>31.298349999999999</v>
      </c>
      <c r="E65" s="2">
        <f t="shared" si="59"/>
        <v>0</v>
      </c>
      <c r="F65" s="2">
        <f t="shared" si="59"/>
        <v>0</v>
      </c>
      <c r="G65" s="2">
        <f t="shared" si="59"/>
        <v>30.18695</v>
      </c>
      <c r="H65" s="2">
        <f t="shared" si="59"/>
        <v>1.1114000000000002</v>
      </c>
      <c r="I65" s="2">
        <f t="shared" si="59"/>
        <v>30.6554</v>
      </c>
      <c r="J65" s="2">
        <f t="shared" si="59"/>
        <v>0</v>
      </c>
      <c r="K65" s="2">
        <f t="shared" si="59"/>
        <v>0</v>
      </c>
      <c r="L65" s="2">
        <f t="shared" si="59"/>
        <v>29.3246</v>
      </c>
      <c r="M65" s="2">
        <f t="shared" si="59"/>
        <v>1.3308</v>
      </c>
      <c r="N65" s="2">
        <f t="shared" si="59"/>
        <v>-0.64295000000000058</v>
      </c>
      <c r="O65" s="32"/>
      <c r="P65" s="2">
        <f>P66+P84+P96+P120</f>
        <v>0</v>
      </c>
      <c r="Q65" s="32"/>
      <c r="R65" s="2">
        <f>R66+R84+R96+R120</f>
        <v>0</v>
      </c>
      <c r="S65" s="32"/>
      <c r="T65" s="2">
        <f>T66+T84+T96+T120</f>
        <v>-0.86235000000000073</v>
      </c>
      <c r="U65" s="32"/>
      <c r="V65" s="2">
        <f>V66+V84+V96+V120</f>
        <v>0.21939999999999998</v>
      </c>
      <c r="W65" s="32"/>
      <c r="X65" s="17"/>
    </row>
    <row r="66" spans="1:24" s="6" customFormat="1" ht="63.75" x14ac:dyDescent="0.25">
      <c r="A66" s="21" t="s">
        <v>74</v>
      </c>
      <c r="B66" s="22" t="s">
        <v>75</v>
      </c>
      <c r="C66" s="19" t="s">
        <v>17</v>
      </c>
      <c r="D66" s="3">
        <f t="shared" ref="D66:N66" si="60">D67+D81</f>
        <v>11.493400000000001</v>
      </c>
      <c r="E66" s="3">
        <f t="shared" si="60"/>
        <v>0</v>
      </c>
      <c r="F66" s="3">
        <f t="shared" si="60"/>
        <v>0</v>
      </c>
      <c r="G66" s="3">
        <f t="shared" si="60"/>
        <v>10.382000000000001</v>
      </c>
      <c r="H66" s="3">
        <f t="shared" si="60"/>
        <v>1.1114000000000002</v>
      </c>
      <c r="I66" s="3">
        <f t="shared" si="60"/>
        <v>10.8012</v>
      </c>
      <c r="J66" s="3">
        <f t="shared" si="60"/>
        <v>0</v>
      </c>
      <c r="K66" s="3">
        <f t="shared" si="60"/>
        <v>0</v>
      </c>
      <c r="L66" s="3">
        <f t="shared" si="60"/>
        <v>9.7314000000000007</v>
      </c>
      <c r="M66" s="3">
        <f t="shared" si="60"/>
        <v>1.0698000000000001</v>
      </c>
      <c r="N66" s="3">
        <f t="shared" si="60"/>
        <v>-0.69220000000000037</v>
      </c>
      <c r="O66" s="33"/>
      <c r="P66" s="3">
        <f>P67+P81</f>
        <v>0</v>
      </c>
      <c r="Q66" s="33"/>
      <c r="R66" s="3">
        <f>R67+R81</f>
        <v>0</v>
      </c>
      <c r="S66" s="33"/>
      <c r="T66" s="3">
        <f>T67+T81</f>
        <v>-0.65060000000000051</v>
      </c>
      <c r="U66" s="33"/>
      <c r="V66" s="3">
        <f>V67+V81</f>
        <v>-4.1600000000000026E-2</v>
      </c>
      <c r="W66" s="33"/>
      <c r="X66" s="19"/>
    </row>
    <row r="67" spans="1:24" s="6" customFormat="1" ht="25.5" x14ac:dyDescent="0.25">
      <c r="A67" s="21" t="s">
        <v>76</v>
      </c>
      <c r="B67" s="22" t="s">
        <v>77</v>
      </c>
      <c r="C67" s="19" t="s">
        <v>17</v>
      </c>
      <c r="D67" s="3">
        <f t="shared" ref="D67:N67" si="61">SUM(D68:D80)</f>
        <v>5.8391000000000002</v>
      </c>
      <c r="E67" s="3">
        <f t="shared" si="61"/>
        <v>0</v>
      </c>
      <c r="F67" s="3">
        <f t="shared" si="61"/>
        <v>0</v>
      </c>
      <c r="G67" s="3">
        <f t="shared" si="61"/>
        <v>4.7277000000000005</v>
      </c>
      <c r="H67" s="3">
        <f t="shared" si="61"/>
        <v>1.1114000000000002</v>
      </c>
      <c r="I67" s="3">
        <f t="shared" si="61"/>
        <v>4.9611999999999998</v>
      </c>
      <c r="J67" s="3">
        <f t="shared" si="61"/>
        <v>0</v>
      </c>
      <c r="K67" s="3">
        <f t="shared" si="61"/>
        <v>0</v>
      </c>
      <c r="L67" s="3">
        <f t="shared" si="61"/>
        <v>3.8914</v>
      </c>
      <c r="M67" s="3">
        <f t="shared" si="61"/>
        <v>1.0698000000000001</v>
      </c>
      <c r="N67" s="3">
        <f t="shared" si="61"/>
        <v>-0.87790000000000012</v>
      </c>
      <c r="O67" s="33"/>
      <c r="P67" s="3">
        <f>SUM(P68:P80)</f>
        <v>0</v>
      </c>
      <c r="Q67" s="33"/>
      <c r="R67" s="3">
        <f>SUM(R68:R80)</f>
        <v>0</v>
      </c>
      <c r="S67" s="33"/>
      <c r="T67" s="3">
        <f>SUM(T68:T80)</f>
        <v>-0.83630000000000027</v>
      </c>
      <c r="U67" s="33"/>
      <c r="V67" s="3">
        <f>SUM(V68:V80)</f>
        <v>-4.1600000000000026E-2</v>
      </c>
      <c r="W67" s="33"/>
      <c r="X67" s="19"/>
    </row>
    <row r="68" spans="1:24" s="6" customFormat="1" ht="51" x14ac:dyDescent="0.25">
      <c r="A68" s="23" t="s">
        <v>76</v>
      </c>
      <c r="B68" s="24" t="s">
        <v>129</v>
      </c>
      <c r="C68" s="25" t="s">
        <v>130</v>
      </c>
      <c r="D68" s="4">
        <f t="shared" ref="D68:D79" si="62">IF(ISERROR(E68+F68+G68+H68),"нд",E68+F68+G68+H68)</f>
        <v>0.27760000000000001</v>
      </c>
      <c r="E68" s="4">
        <v>0</v>
      </c>
      <c r="F68" s="4">
        <v>0</v>
      </c>
      <c r="G68" s="4">
        <v>0</v>
      </c>
      <c r="H68" s="4">
        <v>0.27760000000000001</v>
      </c>
      <c r="I68" s="4">
        <f t="shared" ref="I68:I79" si="63">SUM(J68:M68)</f>
        <v>0.26750000000000002</v>
      </c>
      <c r="J68" s="4">
        <v>0</v>
      </c>
      <c r="K68" s="4">
        <v>0</v>
      </c>
      <c r="L68" s="4">
        <v>0</v>
      </c>
      <c r="M68" s="4">
        <v>0.26750000000000002</v>
      </c>
      <c r="N68" s="4">
        <f t="shared" ref="N68" si="64">IF(ISERROR(P68+R68+T68+V68),"нд",P68+R68+T68+V68)</f>
        <v>-1.0099999999999998E-2</v>
      </c>
      <c r="O68" s="34">
        <f t="shared" ref="O68" si="65">IF(N68="нд","нд",IFERROR(N68/D68*100,IF(I68&gt;0,100,0)))</f>
        <v>-3.6383285302593653</v>
      </c>
      <c r="P68" s="4">
        <f t="shared" ref="P68" si="66">IF(ISERROR(J68-E68),"нд",J68-E68)</f>
        <v>0</v>
      </c>
      <c r="Q68" s="34">
        <f t="shared" ref="Q68" si="67">IF(P68="нд","нд",IFERROR(P68/E68*100,IF(J68&gt;0,100,0)))</f>
        <v>0</v>
      </c>
      <c r="R68" s="4">
        <f t="shared" ref="R68" si="68">IF(ISERROR(K68-F68),"нд",K68-F68)</f>
        <v>0</v>
      </c>
      <c r="S68" s="34">
        <f t="shared" ref="S68" si="69">IF(R68="нд","нд",IFERROR(R68/F68*100,IF(K68&gt;0,100,0)))</f>
        <v>0</v>
      </c>
      <c r="T68" s="4">
        <f t="shared" ref="T68" si="70">IF(ISERROR(L68-G68),"нд",L68-G68)</f>
        <v>0</v>
      </c>
      <c r="U68" s="34">
        <f t="shared" ref="U68" si="71">IF(T68="нд","нд",IFERROR(T68/G68*100,IF(L68&gt;0,100,0)))</f>
        <v>0</v>
      </c>
      <c r="V68" s="4">
        <f t="shared" ref="V68" si="72">IF(ISERROR(M68-H68),"нд",M68-H68)</f>
        <v>-1.0099999999999998E-2</v>
      </c>
      <c r="W68" s="34">
        <f t="shared" ref="W68" si="73">IF(V68="нд","нд",IFERROR(V68/H68*100,IF(M68&gt;0,100,0)))</f>
        <v>-3.6383285302593653</v>
      </c>
      <c r="X68" s="25"/>
    </row>
    <row r="69" spans="1:24" s="6" customFormat="1" ht="51" x14ac:dyDescent="0.25">
      <c r="A69" s="23" t="s">
        <v>76</v>
      </c>
      <c r="B69" s="24" t="s">
        <v>131</v>
      </c>
      <c r="C69" s="25" t="s">
        <v>132</v>
      </c>
      <c r="D69" s="4">
        <f t="shared" si="62"/>
        <v>0.96830000000000005</v>
      </c>
      <c r="E69" s="4">
        <v>0</v>
      </c>
      <c r="F69" s="4">
        <v>0</v>
      </c>
      <c r="G69" s="4">
        <v>0.96830000000000005</v>
      </c>
      <c r="H69" s="4">
        <v>0</v>
      </c>
      <c r="I69" s="4">
        <f t="shared" si="63"/>
        <v>0.58399999999999996</v>
      </c>
      <c r="J69" s="4">
        <v>0</v>
      </c>
      <c r="K69" s="4">
        <v>0</v>
      </c>
      <c r="L69" s="4">
        <v>0.58399999999999996</v>
      </c>
      <c r="M69" s="4">
        <v>0</v>
      </c>
      <c r="N69" s="4">
        <f t="shared" ref="N69:N79" si="74">IF(ISERROR(P69+R69+T69+V69),"нд",P69+R69+T69+V69)</f>
        <v>-0.38430000000000009</v>
      </c>
      <c r="O69" s="34">
        <f t="shared" ref="O69:O79" si="75">IF(N69="нд","нд",IFERROR(N69/D69*100,IF(I69&gt;0,100,0)))</f>
        <v>-39.688113188061557</v>
      </c>
      <c r="P69" s="4">
        <f t="shared" ref="P69:P79" si="76">IF(ISERROR(J69-E69),"нд",J69-E69)</f>
        <v>0</v>
      </c>
      <c r="Q69" s="34">
        <f t="shared" ref="Q69:Q79" si="77">IF(P69="нд","нд",IFERROR(P69/E69*100,IF(J69&gt;0,100,0)))</f>
        <v>0</v>
      </c>
      <c r="R69" s="4">
        <f t="shared" ref="R69:R79" si="78">IF(ISERROR(K69-F69),"нд",K69-F69)</f>
        <v>0</v>
      </c>
      <c r="S69" s="34">
        <f t="shared" ref="S69:S79" si="79">IF(R69="нд","нд",IFERROR(R69/F69*100,IF(K69&gt;0,100,0)))</f>
        <v>0</v>
      </c>
      <c r="T69" s="4">
        <f t="shared" ref="T69:T79" si="80">IF(ISERROR(L69-G69),"нд",L69-G69)</f>
        <v>-0.38430000000000009</v>
      </c>
      <c r="U69" s="34">
        <f t="shared" ref="U69:U79" si="81">IF(T69="нд","нд",IFERROR(T69/G69*100,IF(L69&gt;0,100,0)))</f>
        <v>-39.688113188061557</v>
      </c>
      <c r="V69" s="4">
        <f t="shared" ref="V69:V79" si="82">IF(ISERROR(M69-H69),"нд",M69-H69)</f>
        <v>0</v>
      </c>
      <c r="W69" s="34">
        <f t="shared" ref="W69:W79" si="83">IF(V69="нд","нд",IFERROR(V69/H69*100,IF(M69&gt;0,100,0)))</f>
        <v>0</v>
      </c>
      <c r="X69" s="38" t="s">
        <v>196</v>
      </c>
    </row>
    <row r="70" spans="1:24" s="6" customFormat="1" ht="51" x14ac:dyDescent="0.25">
      <c r="A70" s="23" t="s">
        <v>76</v>
      </c>
      <c r="B70" s="24" t="s">
        <v>133</v>
      </c>
      <c r="C70" s="25" t="s">
        <v>134</v>
      </c>
      <c r="D70" s="4">
        <f t="shared" si="62"/>
        <v>0.27760000000000001</v>
      </c>
      <c r="E70" s="4">
        <v>0</v>
      </c>
      <c r="F70" s="4">
        <v>0</v>
      </c>
      <c r="G70" s="4">
        <v>0</v>
      </c>
      <c r="H70" s="4">
        <v>0.27760000000000001</v>
      </c>
      <c r="I70" s="4">
        <f t="shared" si="63"/>
        <v>0.26719999999999999</v>
      </c>
      <c r="J70" s="4">
        <v>0</v>
      </c>
      <c r="K70" s="4">
        <v>0</v>
      </c>
      <c r="L70" s="4">
        <v>0</v>
      </c>
      <c r="M70" s="4">
        <v>0.26719999999999999</v>
      </c>
      <c r="N70" s="4">
        <f t="shared" si="74"/>
        <v>-1.040000000000002E-2</v>
      </c>
      <c r="O70" s="34">
        <f t="shared" si="75"/>
        <v>-3.7463976945245032</v>
      </c>
      <c r="P70" s="4">
        <f t="shared" si="76"/>
        <v>0</v>
      </c>
      <c r="Q70" s="34">
        <f t="shared" si="77"/>
        <v>0</v>
      </c>
      <c r="R70" s="4">
        <f t="shared" si="78"/>
        <v>0</v>
      </c>
      <c r="S70" s="34">
        <f t="shared" si="79"/>
        <v>0</v>
      </c>
      <c r="T70" s="4">
        <f t="shared" si="80"/>
        <v>0</v>
      </c>
      <c r="U70" s="34">
        <f t="shared" si="81"/>
        <v>0</v>
      </c>
      <c r="V70" s="4">
        <f t="shared" si="82"/>
        <v>-1.040000000000002E-2</v>
      </c>
      <c r="W70" s="34">
        <f t="shared" si="83"/>
        <v>-3.7463976945245032</v>
      </c>
      <c r="X70" s="25"/>
    </row>
    <row r="71" spans="1:24" s="6" customFormat="1" ht="38.25" x14ac:dyDescent="0.25">
      <c r="A71" s="23" t="s">
        <v>76</v>
      </c>
      <c r="B71" s="24" t="s">
        <v>135</v>
      </c>
      <c r="C71" s="25" t="s">
        <v>136</v>
      </c>
      <c r="D71" s="4">
        <f t="shared" si="62"/>
        <v>0.27850000000000003</v>
      </c>
      <c r="E71" s="4">
        <v>0</v>
      </c>
      <c r="F71" s="4">
        <v>0</v>
      </c>
      <c r="G71" s="4">
        <v>0</v>
      </c>
      <c r="H71" s="4">
        <v>0.27850000000000003</v>
      </c>
      <c r="I71" s="4">
        <f t="shared" si="63"/>
        <v>0.2676</v>
      </c>
      <c r="J71" s="4">
        <v>0</v>
      </c>
      <c r="K71" s="4">
        <v>0</v>
      </c>
      <c r="L71" s="4">
        <v>0</v>
      </c>
      <c r="M71" s="4">
        <v>0.2676</v>
      </c>
      <c r="N71" s="4">
        <f t="shared" si="74"/>
        <v>-1.0900000000000021E-2</v>
      </c>
      <c r="O71" s="34">
        <f t="shared" si="75"/>
        <v>-3.9138240574506358</v>
      </c>
      <c r="P71" s="4">
        <f t="shared" si="76"/>
        <v>0</v>
      </c>
      <c r="Q71" s="34">
        <f t="shared" si="77"/>
        <v>0</v>
      </c>
      <c r="R71" s="4">
        <f t="shared" si="78"/>
        <v>0</v>
      </c>
      <c r="S71" s="34">
        <f t="shared" si="79"/>
        <v>0</v>
      </c>
      <c r="T71" s="4">
        <f t="shared" si="80"/>
        <v>0</v>
      </c>
      <c r="U71" s="34">
        <f t="shared" si="81"/>
        <v>0</v>
      </c>
      <c r="V71" s="4">
        <f t="shared" si="82"/>
        <v>-1.0900000000000021E-2</v>
      </c>
      <c r="W71" s="34">
        <f t="shared" si="83"/>
        <v>-3.9138240574506358</v>
      </c>
      <c r="X71" s="25"/>
    </row>
    <row r="72" spans="1:24" s="6" customFormat="1" ht="38.25" x14ac:dyDescent="0.25">
      <c r="A72" s="23" t="s">
        <v>76</v>
      </c>
      <c r="B72" s="24" t="s">
        <v>137</v>
      </c>
      <c r="C72" s="25" t="s">
        <v>138</v>
      </c>
      <c r="D72" s="4">
        <f t="shared" si="62"/>
        <v>0.2185</v>
      </c>
      <c r="E72" s="4">
        <v>0</v>
      </c>
      <c r="F72" s="4">
        <v>0</v>
      </c>
      <c r="G72" s="4">
        <v>0.2185</v>
      </c>
      <c r="H72" s="4">
        <v>0</v>
      </c>
      <c r="I72" s="4">
        <f t="shared" si="63"/>
        <v>0.21479999999999999</v>
      </c>
      <c r="J72" s="4">
        <v>0</v>
      </c>
      <c r="K72" s="4">
        <v>0</v>
      </c>
      <c r="L72" s="4">
        <v>0.21479999999999999</v>
      </c>
      <c r="M72" s="4">
        <v>0</v>
      </c>
      <c r="N72" s="4">
        <f t="shared" si="74"/>
        <v>-3.7000000000000088E-3</v>
      </c>
      <c r="O72" s="34">
        <f t="shared" si="75"/>
        <v>-1.6933638443935968</v>
      </c>
      <c r="P72" s="4">
        <f t="shared" si="76"/>
        <v>0</v>
      </c>
      <c r="Q72" s="34">
        <f t="shared" si="77"/>
        <v>0</v>
      </c>
      <c r="R72" s="4">
        <f t="shared" si="78"/>
        <v>0</v>
      </c>
      <c r="S72" s="34">
        <f t="shared" si="79"/>
        <v>0</v>
      </c>
      <c r="T72" s="4">
        <f t="shared" si="80"/>
        <v>-3.7000000000000088E-3</v>
      </c>
      <c r="U72" s="34">
        <f t="shared" si="81"/>
        <v>-1.6933638443935968</v>
      </c>
      <c r="V72" s="4">
        <f t="shared" si="82"/>
        <v>0</v>
      </c>
      <c r="W72" s="34">
        <f t="shared" si="83"/>
        <v>0</v>
      </c>
      <c r="X72" s="25"/>
    </row>
    <row r="73" spans="1:24" s="6" customFormat="1" ht="38.25" x14ac:dyDescent="0.25">
      <c r="A73" s="23" t="s">
        <v>76</v>
      </c>
      <c r="B73" s="24" t="s">
        <v>139</v>
      </c>
      <c r="C73" s="25" t="s">
        <v>140</v>
      </c>
      <c r="D73" s="4">
        <f t="shared" si="62"/>
        <v>0.2777</v>
      </c>
      <c r="E73" s="4">
        <v>0</v>
      </c>
      <c r="F73" s="4">
        <v>0</v>
      </c>
      <c r="G73" s="4">
        <v>0</v>
      </c>
      <c r="H73" s="4">
        <v>0.2777</v>
      </c>
      <c r="I73" s="4">
        <f t="shared" si="63"/>
        <v>0.26750000000000002</v>
      </c>
      <c r="J73" s="4">
        <v>0</v>
      </c>
      <c r="K73" s="4">
        <v>0</v>
      </c>
      <c r="L73" s="4">
        <v>0</v>
      </c>
      <c r="M73" s="4">
        <v>0.26750000000000002</v>
      </c>
      <c r="N73" s="4">
        <f t="shared" si="74"/>
        <v>-1.0199999999999987E-2</v>
      </c>
      <c r="O73" s="34">
        <f t="shared" si="75"/>
        <v>-3.6730284479654256</v>
      </c>
      <c r="P73" s="4">
        <f t="shared" si="76"/>
        <v>0</v>
      </c>
      <c r="Q73" s="34">
        <f t="shared" si="77"/>
        <v>0</v>
      </c>
      <c r="R73" s="4">
        <f t="shared" si="78"/>
        <v>0</v>
      </c>
      <c r="S73" s="34">
        <f t="shared" si="79"/>
        <v>0</v>
      </c>
      <c r="T73" s="4">
        <f t="shared" si="80"/>
        <v>0</v>
      </c>
      <c r="U73" s="34">
        <f t="shared" si="81"/>
        <v>0</v>
      </c>
      <c r="V73" s="4">
        <f t="shared" si="82"/>
        <v>-1.0199999999999987E-2</v>
      </c>
      <c r="W73" s="34">
        <f t="shared" si="83"/>
        <v>-3.6730284479654256</v>
      </c>
      <c r="X73" s="25"/>
    </row>
    <row r="74" spans="1:24" s="6" customFormat="1" ht="38.25" x14ac:dyDescent="0.25">
      <c r="A74" s="23" t="s">
        <v>76</v>
      </c>
      <c r="B74" s="24" t="s">
        <v>141</v>
      </c>
      <c r="C74" s="25" t="s">
        <v>142</v>
      </c>
      <c r="D74" s="4">
        <f t="shared" si="62"/>
        <v>0.27760000000000001</v>
      </c>
      <c r="E74" s="4">
        <v>0</v>
      </c>
      <c r="F74" s="4">
        <v>0</v>
      </c>
      <c r="G74" s="4">
        <v>0.27760000000000001</v>
      </c>
      <c r="H74" s="4">
        <v>0</v>
      </c>
      <c r="I74" s="4">
        <f t="shared" si="63"/>
        <v>0.26679999999999998</v>
      </c>
      <c r="J74" s="4">
        <v>0</v>
      </c>
      <c r="K74" s="4">
        <v>0</v>
      </c>
      <c r="L74" s="4">
        <v>0.26679999999999998</v>
      </c>
      <c r="M74" s="4">
        <v>0</v>
      </c>
      <c r="N74" s="4">
        <f t="shared" si="74"/>
        <v>-1.0800000000000032E-2</v>
      </c>
      <c r="O74" s="34">
        <f t="shared" si="75"/>
        <v>-3.89048991354468</v>
      </c>
      <c r="P74" s="4">
        <f t="shared" si="76"/>
        <v>0</v>
      </c>
      <c r="Q74" s="34">
        <f t="shared" si="77"/>
        <v>0</v>
      </c>
      <c r="R74" s="4">
        <f t="shared" si="78"/>
        <v>0</v>
      </c>
      <c r="S74" s="34">
        <f t="shared" si="79"/>
        <v>0</v>
      </c>
      <c r="T74" s="4">
        <f t="shared" si="80"/>
        <v>-1.0800000000000032E-2</v>
      </c>
      <c r="U74" s="34">
        <f t="shared" si="81"/>
        <v>-3.89048991354468</v>
      </c>
      <c r="V74" s="4">
        <f t="shared" si="82"/>
        <v>0</v>
      </c>
      <c r="W74" s="34">
        <f t="shared" si="83"/>
        <v>0</v>
      </c>
      <c r="X74" s="25"/>
    </row>
    <row r="75" spans="1:24" s="6" customFormat="1" ht="51" x14ac:dyDescent="0.25">
      <c r="A75" s="23" t="s">
        <v>76</v>
      </c>
      <c r="B75" s="24" t="s">
        <v>143</v>
      </c>
      <c r="C75" s="25" t="s">
        <v>144</v>
      </c>
      <c r="D75" s="4">
        <f t="shared" si="62"/>
        <v>0.21079999999999999</v>
      </c>
      <c r="E75" s="4">
        <v>0</v>
      </c>
      <c r="F75" s="4">
        <v>0</v>
      </c>
      <c r="G75" s="4">
        <v>0.21079999999999999</v>
      </c>
      <c r="H75" s="4">
        <v>0</v>
      </c>
      <c r="I75" s="4">
        <f t="shared" si="63"/>
        <v>0.20619999999999999</v>
      </c>
      <c r="J75" s="4">
        <v>0</v>
      </c>
      <c r="K75" s="4">
        <v>0</v>
      </c>
      <c r="L75" s="4">
        <v>0.20619999999999999</v>
      </c>
      <c r="M75" s="4">
        <v>0</v>
      </c>
      <c r="N75" s="4">
        <f t="shared" si="74"/>
        <v>-4.599999999999993E-3</v>
      </c>
      <c r="O75" s="34">
        <f t="shared" si="75"/>
        <v>-2.1821631878557843</v>
      </c>
      <c r="P75" s="4">
        <f t="shared" si="76"/>
        <v>0</v>
      </c>
      <c r="Q75" s="34">
        <f t="shared" si="77"/>
        <v>0</v>
      </c>
      <c r="R75" s="4">
        <f t="shared" si="78"/>
        <v>0</v>
      </c>
      <c r="S75" s="34">
        <f t="shared" si="79"/>
        <v>0</v>
      </c>
      <c r="T75" s="4">
        <f t="shared" si="80"/>
        <v>-4.599999999999993E-3</v>
      </c>
      <c r="U75" s="34">
        <f t="shared" si="81"/>
        <v>-2.1821631878557843</v>
      </c>
      <c r="V75" s="4">
        <f t="shared" si="82"/>
        <v>0</v>
      </c>
      <c r="W75" s="34">
        <f t="shared" si="83"/>
        <v>0</v>
      </c>
      <c r="X75" s="25"/>
    </row>
    <row r="76" spans="1:24" s="6" customFormat="1" ht="25.5" x14ac:dyDescent="0.25">
      <c r="A76" s="23" t="s">
        <v>76</v>
      </c>
      <c r="B76" s="24" t="s">
        <v>145</v>
      </c>
      <c r="C76" s="25" t="s">
        <v>146</v>
      </c>
      <c r="D76" s="4">
        <f t="shared" si="62"/>
        <v>0.81340000000000001</v>
      </c>
      <c r="E76" s="4">
        <v>0</v>
      </c>
      <c r="F76" s="4">
        <v>0</v>
      </c>
      <c r="G76" s="4">
        <v>0.81340000000000001</v>
      </c>
      <c r="H76" s="4">
        <v>0</v>
      </c>
      <c r="I76" s="4">
        <f t="shared" si="63"/>
        <v>0.68240000000000001</v>
      </c>
      <c r="J76" s="4">
        <v>0</v>
      </c>
      <c r="K76" s="4">
        <v>0</v>
      </c>
      <c r="L76" s="4">
        <v>0.68240000000000001</v>
      </c>
      <c r="M76" s="4">
        <v>0</v>
      </c>
      <c r="N76" s="4">
        <f t="shared" si="74"/>
        <v>-0.13100000000000001</v>
      </c>
      <c r="O76" s="34">
        <f t="shared" si="75"/>
        <v>-16.105237275633144</v>
      </c>
      <c r="P76" s="4">
        <f t="shared" si="76"/>
        <v>0</v>
      </c>
      <c r="Q76" s="34">
        <f t="shared" si="77"/>
        <v>0</v>
      </c>
      <c r="R76" s="4">
        <f t="shared" si="78"/>
        <v>0</v>
      </c>
      <c r="S76" s="34">
        <f t="shared" si="79"/>
        <v>0</v>
      </c>
      <c r="T76" s="4">
        <f t="shared" si="80"/>
        <v>-0.13100000000000001</v>
      </c>
      <c r="U76" s="34">
        <f t="shared" si="81"/>
        <v>-16.105237275633144</v>
      </c>
      <c r="V76" s="4">
        <f t="shared" si="82"/>
        <v>0</v>
      </c>
      <c r="W76" s="34">
        <f t="shared" si="83"/>
        <v>0</v>
      </c>
      <c r="X76" s="38" t="s">
        <v>197</v>
      </c>
    </row>
    <row r="77" spans="1:24" s="6" customFormat="1" ht="25.5" x14ac:dyDescent="0.25">
      <c r="A77" s="23" t="s">
        <v>76</v>
      </c>
      <c r="B77" s="24" t="s">
        <v>147</v>
      </c>
      <c r="C77" s="25" t="s">
        <v>148</v>
      </c>
      <c r="D77" s="4">
        <f t="shared" si="62"/>
        <v>0.74560000000000004</v>
      </c>
      <c r="E77" s="4">
        <v>0</v>
      </c>
      <c r="F77" s="4">
        <v>0</v>
      </c>
      <c r="G77" s="4">
        <v>0.74560000000000004</v>
      </c>
      <c r="H77" s="4">
        <v>0</v>
      </c>
      <c r="I77" s="4">
        <f t="shared" si="63"/>
        <v>0.59599999999999997</v>
      </c>
      <c r="J77" s="4">
        <v>0</v>
      </c>
      <c r="K77" s="4">
        <v>0</v>
      </c>
      <c r="L77" s="4">
        <v>0.59599999999999997</v>
      </c>
      <c r="M77" s="4">
        <v>0</v>
      </c>
      <c r="N77" s="4">
        <f t="shared" si="74"/>
        <v>-0.14960000000000007</v>
      </c>
      <c r="O77" s="34">
        <f t="shared" si="75"/>
        <v>-20.064377682403443</v>
      </c>
      <c r="P77" s="4">
        <f t="shared" si="76"/>
        <v>0</v>
      </c>
      <c r="Q77" s="34">
        <f t="shared" si="77"/>
        <v>0</v>
      </c>
      <c r="R77" s="4">
        <f t="shared" si="78"/>
        <v>0</v>
      </c>
      <c r="S77" s="34">
        <f t="shared" si="79"/>
        <v>0</v>
      </c>
      <c r="T77" s="4">
        <f t="shared" si="80"/>
        <v>-0.14960000000000007</v>
      </c>
      <c r="U77" s="34">
        <f t="shared" si="81"/>
        <v>-20.064377682403443</v>
      </c>
      <c r="V77" s="4">
        <f t="shared" si="82"/>
        <v>0</v>
      </c>
      <c r="W77" s="34">
        <f t="shared" si="83"/>
        <v>0</v>
      </c>
      <c r="X77" s="38" t="s">
        <v>196</v>
      </c>
    </row>
    <row r="78" spans="1:24" s="6" customFormat="1" ht="25.5" x14ac:dyDescent="0.25">
      <c r="A78" s="23" t="s">
        <v>76</v>
      </c>
      <c r="B78" s="24" t="s">
        <v>149</v>
      </c>
      <c r="C78" s="25" t="s">
        <v>150</v>
      </c>
      <c r="D78" s="4">
        <f t="shared" ref="D78" si="84">IF(ISERROR(E78+F78+G78+H78),"нд",E78+F78+G78+H78)</f>
        <v>0.80330000000000001</v>
      </c>
      <c r="E78" s="4">
        <v>0</v>
      </c>
      <c r="F78" s="4">
        <v>0</v>
      </c>
      <c r="G78" s="4">
        <v>0.80330000000000001</v>
      </c>
      <c r="H78" s="4">
        <v>0</v>
      </c>
      <c r="I78" s="4">
        <f t="shared" ref="I78" si="85">SUM(J78:M78)</f>
        <v>0.62250000000000005</v>
      </c>
      <c r="J78" s="4">
        <v>0</v>
      </c>
      <c r="K78" s="4">
        <v>0</v>
      </c>
      <c r="L78" s="4">
        <v>0.62250000000000005</v>
      </c>
      <c r="M78" s="4">
        <v>0</v>
      </c>
      <c r="N78" s="4">
        <f t="shared" ref="N78" si="86">IF(ISERROR(P78+R78+T78+V78),"нд",P78+R78+T78+V78)</f>
        <v>-0.18079999999999996</v>
      </c>
      <c r="O78" s="34">
        <f t="shared" ref="O78" si="87">IF(N78="нд","нд",IFERROR(N78/D78*100,IF(I78&gt;0,100,0)))</f>
        <v>-22.507157973359885</v>
      </c>
      <c r="P78" s="4">
        <f t="shared" ref="P78" si="88">IF(ISERROR(J78-E78),"нд",J78-E78)</f>
        <v>0</v>
      </c>
      <c r="Q78" s="34">
        <f t="shared" ref="Q78" si="89">IF(P78="нд","нд",IFERROR(P78/E78*100,IF(J78&gt;0,100,0)))</f>
        <v>0</v>
      </c>
      <c r="R78" s="4">
        <f t="shared" ref="R78" si="90">IF(ISERROR(K78-F78),"нд",K78-F78)</f>
        <v>0</v>
      </c>
      <c r="S78" s="34">
        <f t="shared" ref="S78" si="91">IF(R78="нд","нд",IFERROR(R78/F78*100,IF(K78&gt;0,100,0)))</f>
        <v>0</v>
      </c>
      <c r="T78" s="4">
        <f t="shared" ref="T78" si="92">IF(ISERROR(L78-G78),"нд",L78-G78)</f>
        <v>-0.18079999999999996</v>
      </c>
      <c r="U78" s="34">
        <f t="shared" ref="U78" si="93">IF(T78="нд","нд",IFERROR(T78/G78*100,IF(L78&gt;0,100,0)))</f>
        <v>-22.507157973359885</v>
      </c>
      <c r="V78" s="4">
        <f t="shared" ref="V78" si="94">IF(ISERROR(M78-H78),"нд",M78-H78)</f>
        <v>0</v>
      </c>
      <c r="W78" s="34">
        <f t="shared" ref="W78" si="95">IF(V78="нд","нд",IFERROR(V78/H78*100,IF(M78&gt;0,100,0)))</f>
        <v>0</v>
      </c>
      <c r="X78" s="38" t="s">
        <v>197</v>
      </c>
    </row>
    <row r="79" spans="1:24" s="6" customFormat="1" ht="25.5" x14ac:dyDescent="0.25">
      <c r="A79" s="23" t="s">
        <v>76</v>
      </c>
      <c r="B79" s="24" t="s">
        <v>175</v>
      </c>
      <c r="C79" s="25" t="s">
        <v>176</v>
      </c>
      <c r="D79" s="4">
        <f t="shared" si="62"/>
        <v>0.69020000000000004</v>
      </c>
      <c r="E79" s="4">
        <v>0</v>
      </c>
      <c r="F79" s="4">
        <v>0</v>
      </c>
      <c r="G79" s="4">
        <v>0.69020000000000004</v>
      </c>
      <c r="H79" s="4">
        <v>0</v>
      </c>
      <c r="I79" s="4">
        <f t="shared" si="63"/>
        <v>0.71870000000000001</v>
      </c>
      <c r="J79" s="4">
        <v>0</v>
      </c>
      <c r="K79" s="4">
        <v>0</v>
      </c>
      <c r="L79" s="4">
        <v>0.71870000000000001</v>
      </c>
      <c r="M79" s="4">
        <v>0</v>
      </c>
      <c r="N79" s="4">
        <f t="shared" si="74"/>
        <v>2.849999999999997E-2</v>
      </c>
      <c r="O79" s="34">
        <f t="shared" si="75"/>
        <v>4.12923790205737</v>
      </c>
      <c r="P79" s="4">
        <f t="shared" si="76"/>
        <v>0</v>
      </c>
      <c r="Q79" s="34">
        <f t="shared" si="77"/>
        <v>0</v>
      </c>
      <c r="R79" s="4">
        <f t="shared" si="78"/>
        <v>0</v>
      </c>
      <c r="S79" s="34">
        <f t="shared" si="79"/>
        <v>0</v>
      </c>
      <c r="T79" s="4">
        <f t="shared" si="80"/>
        <v>2.849999999999997E-2</v>
      </c>
      <c r="U79" s="34">
        <f t="shared" si="81"/>
        <v>4.12923790205737</v>
      </c>
      <c r="V79" s="4">
        <f t="shared" si="82"/>
        <v>0</v>
      </c>
      <c r="W79" s="34">
        <f t="shared" si="83"/>
        <v>0</v>
      </c>
      <c r="X79" s="38"/>
    </row>
    <row r="80" spans="1:24" s="6" customFormat="1" x14ac:dyDescent="0.25">
      <c r="A80" s="21" t="s">
        <v>19</v>
      </c>
      <c r="B80" s="22" t="s">
        <v>19</v>
      </c>
      <c r="C80" s="19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3"/>
      <c r="P80" s="3"/>
      <c r="Q80" s="33"/>
      <c r="R80" s="3"/>
      <c r="S80" s="33"/>
      <c r="T80" s="3"/>
      <c r="U80" s="33"/>
      <c r="V80" s="3"/>
      <c r="W80" s="33"/>
      <c r="X80" s="19"/>
    </row>
    <row r="81" spans="1:24" s="6" customFormat="1" ht="51" x14ac:dyDescent="0.25">
      <c r="A81" s="21" t="s">
        <v>78</v>
      </c>
      <c r="B81" s="22" t="s">
        <v>79</v>
      </c>
      <c r="C81" s="19" t="s">
        <v>17</v>
      </c>
      <c r="D81" s="3">
        <f t="shared" ref="D81:V81" si="96">SUM(D82:D83)</f>
        <v>5.6543000000000001</v>
      </c>
      <c r="E81" s="3">
        <f t="shared" si="96"/>
        <v>0</v>
      </c>
      <c r="F81" s="3">
        <f t="shared" si="96"/>
        <v>0</v>
      </c>
      <c r="G81" s="3">
        <f t="shared" si="96"/>
        <v>5.6543000000000001</v>
      </c>
      <c r="H81" s="3">
        <f t="shared" si="96"/>
        <v>0</v>
      </c>
      <c r="I81" s="3">
        <f t="shared" si="96"/>
        <v>5.84</v>
      </c>
      <c r="J81" s="3">
        <f t="shared" si="96"/>
        <v>0</v>
      </c>
      <c r="K81" s="3">
        <f t="shared" si="96"/>
        <v>0</v>
      </c>
      <c r="L81" s="3">
        <f t="shared" si="96"/>
        <v>5.84</v>
      </c>
      <c r="M81" s="3">
        <f t="shared" si="96"/>
        <v>0</v>
      </c>
      <c r="N81" s="3">
        <f t="shared" si="96"/>
        <v>0.18569999999999975</v>
      </c>
      <c r="O81" s="33"/>
      <c r="P81" s="3">
        <f t="shared" si="96"/>
        <v>0</v>
      </c>
      <c r="Q81" s="33"/>
      <c r="R81" s="3">
        <f t="shared" si="96"/>
        <v>0</v>
      </c>
      <c r="S81" s="33"/>
      <c r="T81" s="3">
        <f t="shared" si="96"/>
        <v>0.18569999999999975</v>
      </c>
      <c r="U81" s="33"/>
      <c r="V81" s="3">
        <f t="shared" si="96"/>
        <v>0</v>
      </c>
      <c r="W81" s="33"/>
      <c r="X81" s="19"/>
    </row>
    <row r="82" spans="1:24" s="6" customFormat="1" ht="51" x14ac:dyDescent="0.25">
      <c r="A82" s="23" t="s">
        <v>78</v>
      </c>
      <c r="B82" s="24" t="s">
        <v>177</v>
      </c>
      <c r="C82" s="25" t="s">
        <v>178</v>
      </c>
      <c r="D82" s="4">
        <f t="shared" ref="D82" si="97">IF(ISERROR(E82+F82+G82+H82),"нд",E82+F82+G82+H82)</f>
        <v>5.6543000000000001</v>
      </c>
      <c r="E82" s="4">
        <v>0</v>
      </c>
      <c r="F82" s="4">
        <v>0</v>
      </c>
      <c r="G82" s="4">
        <v>5.6543000000000001</v>
      </c>
      <c r="H82" s="4">
        <v>0</v>
      </c>
      <c r="I82" s="4">
        <f t="shared" ref="I82" si="98">SUM(J82:M82)</f>
        <v>5.84</v>
      </c>
      <c r="J82" s="4">
        <v>0</v>
      </c>
      <c r="K82" s="4">
        <v>0</v>
      </c>
      <c r="L82" s="4">
        <v>5.84</v>
      </c>
      <c r="M82" s="4">
        <v>0</v>
      </c>
      <c r="N82" s="4">
        <f t="shared" ref="N82" si="99">IF(ISERROR(P82+R82+T82+V82),"нд",P82+R82+T82+V82)</f>
        <v>0.18569999999999975</v>
      </c>
      <c r="O82" s="34">
        <f t="shared" ref="O82" si="100">IF(N82="нд","нд",IFERROR(N82/D82*100,IF(I82&gt;0,100,0)))</f>
        <v>3.2842261641582464</v>
      </c>
      <c r="P82" s="4">
        <f t="shared" ref="P82" si="101">IF(ISERROR(J82-E82),"нд",J82-E82)</f>
        <v>0</v>
      </c>
      <c r="Q82" s="34">
        <f t="shared" ref="Q82" si="102">IF(P82="нд","нд",IFERROR(P82/E82*100,IF(J82&gt;0,100,0)))</f>
        <v>0</v>
      </c>
      <c r="R82" s="4">
        <f t="shared" ref="R82" si="103">IF(ISERROR(K82-F82),"нд",K82-F82)</f>
        <v>0</v>
      </c>
      <c r="S82" s="34">
        <f t="shared" ref="S82" si="104">IF(R82="нд","нд",IFERROR(R82/F82*100,IF(K82&gt;0,100,0)))</f>
        <v>0</v>
      </c>
      <c r="T82" s="4">
        <f t="shared" ref="T82" si="105">IF(ISERROR(L82-G82),"нд",L82-G82)</f>
        <v>0.18569999999999975</v>
      </c>
      <c r="U82" s="34">
        <f t="shared" ref="U82" si="106">IF(T82="нд","нд",IFERROR(T82/G82*100,IF(L82&gt;0,100,0)))</f>
        <v>3.2842261641582464</v>
      </c>
      <c r="V82" s="4">
        <f t="shared" ref="V82" si="107">IF(ISERROR(M82-H82),"нд",M82-H82)</f>
        <v>0</v>
      </c>
      <c r="W82" s="34">
        <f t="shared" ref="W82" si="108">IF(V82="нд","нд",IFERROR(V82/H82*100,IF(M82&gt;0,100,0)))</f>
        <v>0</v>
      </c>
      <c r="X82" s="38"/>
    </row>
    <row r="83" spans="1:24" s="6" customFormat="1" x14ac:dyDescent="0.25">
      <c r="A83" s="21" t="s">
        <v>19</v>
      </c>
      <c r="B83" s="22" t="s">
        <v>19</v>
      </c>
      <c r="C83" s="19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3"/>
      <c r="P83" s="3"/>
      <c r="Q83" s="33"/>
      <c r="R83" s="3"/>
      <c r="S83" s="33"/>
      <c r="T83" s="3"/>
      <c r="U83" s="33"/>
      <c r="V83" s="3"/>
      <c r="W83" s="33"/>
      <c r="X83" s="19"/>
    </row>
    <row r="84" spans="1:24" s="6" customFormat="1" ht="38.25" x14ac:dyDescent="0.25">
      <c r="A84" s="21" t="s">
        <v>80</v>
      </c>
      <c r="B84" s="22" t="s">
        <v>81</v>
      </c>
      <c r="C84" s="19" t="s">
        <v>17</v>
      </c>
      <c r="D84" s="3">
        <f t="shared" ref="D84:N84" si="109">D85+D93</f>
        <v>10.592549999999999</v>
      </c>
      <c r="E84" s="3">
        <f t="shared" si="109"/>
        <v>0</v>
      </c>
      <c r="F84" s="3">
        <f t="shared" si="109"/>
        <v>0</v>
      </c>
      <c r="G84" s="3">
        <f t="shared" si="109"/>
        <v>10.592549999999999</v>
      </c>
      <c r="H84" s="3">
        <f t="shared" si="109"/>
        <v>0</v>
      </c>
      <c r="I84" s="3">
        <f t="shared" si="109"/>
        <v>9.5948999999999991</v>
      </c>
      <c r="J84" s="3">
        <f t="shared" si="109"/>
        <v>0</v>
      </c>
      <c r="K84" s="3">
        <f t="shared" si="109"/>
        <v>0</v>
      </c>
      <c r="L84" s="3">
        <f t="shared" si="109"/>
        <v>9.5948999999999991</v>
      </c>
      <c r="M84" s="3">
        <f t="shared" si="109"/>
        <v>0</v>
      </c>
      <c r="N84" s="3">
        <f t="shared" si="109"/>
        <v>-0.99765000000000048</v>
      </c>
      <c r="O84" s="33"/>
      <c r="P84" s="3">
        <f>P85+P93</f>
        <v>0</v>
      </c>
      <c r="Q84" s="33"/>
      <c r="R84" s="3">
        <f>R85+R93</f>
        <v>0</v>
      </c>
      <c r="S84" s="33"/>
      <c r="T84" s="3">
        <f>T85+T93</f>
        <v>-0.99765000000000048</v>
      </c>
      <c r="U84" s="33"/>
      <c r="V84" s="3">
        <f>V85+V93</f>
        <v>0</v>
      </c>
      <c r="W84" s="33"/>
      <c r="X84" s="19"/>
    </row>
    <row r="85" spans="1:24" s="6" customFormat="1" ht="25.5" x14ac:dyDescent="0.25">
      <c r="A85" s="21" t="s">
        <v>82</v>
      </c>
      <c r="B85" s="22" t="s">
        <v>83</v>
      </c>
      <c r="C85" s="19" t="s">
        <v>17</v>
      </c>
      <c r="D85" s="3">
        <f t="shared" ref="D85:N85" si="110">SUM(D86:D92)</f>
        <v>9.6710499999999993</v>
      </c>
      <c r="E85" s="3">
        <f t="shared" si="110"/>
        <v>0</v>
      </c>
      <c r="F85" s="3">
        <f t="shared" si="110"/>
        <v>0</v>
      </c>
      <c r="G85" s="3">
        <f t="shared" si="110"/>
        <v>9.6710499999999993</v>
      </c>
      <c r="H85" s="3">
        <f t="shared" si="110"/>
        <v>0</v>
      </c>
      <c r="I85" s="3">
        <f t="shared" si="110"/>
        <v>8.7058999999999997</v>
      </c>
      <c r="J85" s="3">
        <f t="shared" si="110"/>
        <v>0</v>
      </c>
      <c r="K85" s="3">
        <f t="shared" si="110"/>
        <v>0</v>
      </c>
      <c r="L85" s="3">
        <f t="shared" si="110"/>
        <v>8.7058999999999997</v>
      </c>
      <c r="M85" s="3">
        <f t="shared" si="110"/>
        <v>0</v>
      </c>
      <c r="N85" s="3">
        <f t="shared" si="110"/>
        <v>-0.96515000000000051</v>
      </c>
      <c r="O85" s="33"/>
      <c r="P85" s="3">
        <f>SUM(P86:P92)</f>
        <v>0</v>
      </c>
      <c r="Q85" s="33"/>
      <c r="R85" s="3">
        <f>SUM(R86:R92)</f>
        <v>0</v>
      </c>
      <c r="S85" s="33"/>
      <c r="T85" s="3">
        <f>SUM(T86:T92)</f>
        <v>-0.96515000000000051</v>
      </c>
      <c r="U85" s="33"/>
      <c r="V85" s="3">
        <f>SUM(V86:V92)</f>
        <v>0</v>
      </c>
      <c r="W85" s="33"/>
      <c r="X85" s="19"/>
    </row>
    <row r="86" spans="1:24" s="6" customFormat="1" ht="25.5" x14ac:dyDescent="0.25">
      <c r="A86" s="25" t="s">
        <v>82</v>
      </c>
      <c r="B86" s="24" t="s">
        <v>179</v>
      </c>
      <c r="C86" s="25" t="s">
        <v>151</v>
      </c>
      <c r="D86" s="4">
        <f t="shared" ref="D86:D91" si="111">IF(ISERROR(E86+F86+G86+H86),"нд",E86+F86+G86+H86)</f>
        <v>1.3720000000000001</v>
      </c>
      <c r="E86" s="4">
        <v>0</v>
      </c>
      <c r="F86" s="4">
        <v>0</v>
      </c>
      <c r="G86" s="4">
        <v>1.3720000000000001</v>
      </c>
      <c r="H86" s="4">
        <v>0</v>
      </c>
      <c r="I86" s="4">
        <f t="shared" ref="I86:I91" si="112">SUM(J86:M86)</f>
        <v>1.0481</v>
      </c>
      <c r="J86" s="4">
        <v>0</v>
      </c>
      <c r="K86" s="4">
        <v>0</v>
      </c>
      <c r="L86" s="4">
        <v>1.0481</v>
      </c>
      <c r="M86" s="4">
        <v>0</v>
      </c>
      <c r="N86" s="4">
        <f t="shared" ref="N86" si="113">IF(ISERROR(P86+R86+T86+V86),"нд",P86+R86+T86+V86)</f>
        <v>-0.32390000000000008</v>
      </c>
      <c r="O86" s="34">
        <f t="shared" ref="O86" si="114">IF(N86="нд","нд",IFERROR(N86/D86*100,IF(I86&gt;0,100,0)))</f>
        <v>-23.60787172011662</v>
      </c>
      <c r="P86" s="4">
        <f t="shared" ref="P86" si="115">IF(ISERROR(J86-E86),"нд",J86-E86)</f>
        <v>0</v>
      </c>
      <c r="Q86" s="34">
        <f t="shared" ref="Q86" si="116">IF(P86="нд","нд",IFERROR(P86/E86*100,IF(J86&gt;0,100,0)))</f>
        <v>0</v>
      </c>
      <c r="R86" s="4">
        <f t="shared" ref="R86" si="117">IF(ISERROR(K86-F86),"нд",K86-F86)</f>
        <v>0</v>
      </c>
      <c r="S86" s="34">
        <f t="shared" ref="S86" si="118">IF(R86="нд","нд",IFERROR(R86/F86*100,IF(K86&gt;0,100,0)))</f>
        <v>0</v>
      </c>
      <c r="T86" s="4">
        <f t="shared" ref="T86" si="119">IF(ISERROR(L86-G86),"нд",L86-G86)</f>
        <v>-0.32390000000000008</v>
      </c>
      <c r="U86" s="34">
        <f t="shared" ref="U86" si="120">IF(T86="нд","нд",IFERROR(T86/G86*100,IF(L86&gt;0,100,0)))</f>
        <v>-23.60787172011662</v>
      </c>
      <c r="V86" s="4">
        <f t="shared" ref="V86" si="121">IF(ISERROR(M86-H86),"нд",M86-H86)</f>
        <v>0</v>
      </c>
      <c r="W86" s="34">
        <f t="shared" ref="W86" si="122">IF(V86="нд","нд",IFERROR(V86/H86*100,IF(M86&gt;0,100,0)))</f>
        <v>0</v>
      </c>
      <c r="X86" s="38" t="s">
        <v>196</v>
      </c>
    </row>
    <row r="87" spans="1:24" s="6" customFormat="1" ht="25.5" x14ac:dyDescent="0.25">
      <c r="A87" s="25" t="s">
        <v>82</v>
      </c>
      <c r="B87" s="24" t="s">
        <v>180</v>
      </c>
      <c r="C87" s="25" t="s">
        <v>152</v>
      </c>
      <c r="D87" s="4">
        <f t="shared" si="111"/>
        <v>1.2809499999999998</v>
      </c>
      <c r="E87" s="4">
        <v>0</v>
      </c>
      <c r="F87" s="4">
        <v>0</v>
      </c>
      <c r="G87" s="4">
        <v>1.2809499999999998</v>
      </c>
      <c r="H87" s="4">
        <v>0</v>
      </c>
      <c r="I87" s="4">
        <f t="shared" si="112"/>
        <v>1.0669</v>
      </c>
      <c r="J87" s="4">
        <v>0</v>
      </c>
      <c r="K87" s="4">
        <v>0</v>
      </c>
      <c r="L87" s="4">
        <v>1.0669</v>
      </c>
      <c r="M87" s="4">
        <v>0</v>
      </c>
      <c r="N87" s="4">
        <f t="shared" ref="N87:N91" si="123">IF(ISERROR(P87+R87+T87+V87),"нд",P87+R87+T87+V87)</f>
        <v>-0.21404999999999985</v>
      </c>
      <c r="O87" s="34">
        <f t="shared" ref="O87:O91" si="124">IF(N87="нд","нд",IFERROR(N87/D87*100,IF(I87&gt;0,100,0)))</f>
        <v>-16.710254108279003</v>
      </c>
      <c r="P87" s="4">
        <f t="shared" ref="P87:P91" si="125">IF(ISERROR(J87-E87),"нд",J87-E87)</f>
        <v>0</v>
      </c>
      <c r="Q87" s="34">
        <f t="shared" ref="Q87:Q91" si="126">IF(P87="нд","нд",IFERROR(P87/E87*100,IF(J87&gt;0,100,0)))</f>
        <v>0</v>
      </c>
      <c r="R87" s="4">
        <f t="shared" ref="R87:R91" si="127">IF(ISERROR(K87-F87),"нд",K87-F87)</f>
        <v>0</v>
      </c>
      <c r="S87" s="34">
        <f t="shared" ref="S87:S91" si="128">IF(R87="нд","нд",IFERROR(R87/F87*100,IF(K87&gt;0,100,0)))</f>
        <v>0</v>
      </c>
      <c r="T87" s="4">
        <f t="shared" ref="T87:T91" si="129">IF(ISERROR(L87-G87),"нд",L87-G87)</f>
        <v>-0.21404999999999985</v>
      </c>
      <c r="U87" s="34">
        <f t="shared" ref="U87:U91" si="130">IF(T87="нд","нд",IFERROR(T87/G87*100,IF(L87&gt;0,100,0)))</f>
        <v>-16.710254108279003</v>
      </c>
      <c r="V87" s="4">
        <f t="shared" ref="V87:V91" si="131">IF(ISERROR(M87-H87),"нд",M87-H87)</f>
        <v>0</v>
      </c>
      <c r="W87" s="34">
        <f t="shared" ref="W87:W91" si="132">IF(V87="нд","нд",IFERROR(V87/H87*100,IF(M87&gt;0,100,0)))</f>
        <v>0</v>
      </c>
      <c r="X87" s="38" t="s">
        <v>196</v>
      </c>
    </row>
    <row r="88" spans="1:24" s="6" customFormat="1" ht="38.25" x14ac:dyDescent="0.25">
      <c r="A88" s="25" t="s">
        <v>82</v>
      </c>
      <c r="B88" s="24" t="s">
        <v>181</v>
      </c>
      <c r="C88" s="25" t="s">
        <v>182</v>
      </c>
      <c r="D88" s="4">
        <f t="shared" si="111"/>
        <v>6.6816000000000004</v>
      </c>
      <c r="E88" s="4">
        <v>0</v>
      </c>
      <c r="F88" s="4">
        <v>0</v>
      </c>
      <c r="G88" s="4">
        <v>6.6816000000000004</v>
      </c>
      <c r="H88" s="4">
        <v>0</v>
      </c>
      <c r="I88" s="4">
        <f t="shared" si="112"/>
        <v>6.3052999999999999</v>
      </c>
      <c r="J88" s="4">
        <v>0</v>
      </c>
      <c r="K88" s="4">
        <v>0</v>
      </c>
      <c r="L88" s="4">
        <v>6.3052999999999999</v>
      </c>
      <c r="M88" s="4">
        <v>0</v>
      </c>
      <c r="N88" s="4">
        <f t="shared" si="123"/>
        <v>-0.37630000000000052</v>
      </c>
      <c r="O88" s="34">
        <f t="shared" si="124"/>
        <v>-5.631884578544069</v>
      </c>
      <c r="P88" s="4">
        <f t="shared" si="125"/>
        <v>0</v>
      </c>
      <c r="Q88" s="34">
        <f t="shared" si="126"/>
        <v>0</v>
      </c>
      <c r="R88" s="4">
        <f t="shared" si="127"/>
        <v>0</v>
      </c>
      <c r="S88" s="34">
        <f t="shared" si="128"/>
        <v>0</v>
      </c>
      <c r="T88" s="4">
        <f t="shared" si="129"/>
        <v>-0.37630000000000052</v>
      </c>
      <c r="U88" s="34">
        <f t="shared" si="130"/>
        <v>-5.631884578544069</v>
      </c>
      <c r="V88" s="4">
        <f t="shared" si="131"/>
        <v>0</v>
      </c>
      <c r="W88" s="34">
        <f t="shared" si="132"/>
        <v>0</v>
      </c>
      <c r="X88" s="25"/>
    </row>
    <row r="89" spans="1:24" s="6" customFormat="1" ht="25.5" x14ac:dyDescent="0.25">
      <c r="A89" s="25" t="s">
        <v>82</v>
      </c>
      <c r="B89" s="24" t="s">
        <v>153</v>
      </c>
      <c r="C89" s="25" t="s">
        <v>154</v>
      </c>
      <c r="D89" s="4">
        <f t="shared" si="111"/>
        <v>0.2046</v>
      </c>
      <c r="E89" s="4">
        <v>0</v>
      </c>
      <c r="F89" s="4">
        <v>0</v>
      </c>
      <c r="G89" s="4">
        <v>0.2046</v>
      </c>
      <c r="H89" s="4">
        <v>0</v>
      </c>
      <c r="I89" s="4">
        <f t="shared" si="112"/>
        <v>0.19619999999999999</v>
      </c>
      <c r="J89" s="4">
        <v>0</v>
      </c>
      <c r="K89" s="4">
        <v>0</v>
      </c>
      <c r="L89" s="4">
        <v>0.19619999999999999</v>
      </c>
      <c r="M89" s="4">
        <v>0</v>
      </c>
      <c r="N89" s="4">
        <f t="shared" si="123"/>
        <v>-8.4000000000000186E-3</v>
      </c>
      <c r="O89" s="34">
        <f t="shared" si="124"/>
        <v>-4.1055718475073402</v>
      </c>
      <c r="P89" s="4">
        <f t="shared" si="125"/>
        <v>0</v>
      </c>
      <c r="Q89" s="34">
        <f t="shared" si="126"/>
        <v>0</v>
      </c>
      <c r="R89" s="4">
        <f t="shared" si="127"/>
        <v>0</v>
      </c>
      <c r="S89" s="34">
        <f t="shared" si="128"/>
        <v>0</v>
      </c>
      <c r="T89" s="4">
        <f t="shared" si="129"/>
        <v>-8.4000000000000186E-3</v>
      </c>
      <c r="U89" s="34">
        <f t="shared" si="130"/>
        <v>-4.1055718475073402</v>
      </c>
      <c r="V89" s="4">
        <f t="shared" si="131"/>
        <v>0</v>
      </c>
      <c r="W89" s="34">
        <f t="shared" si="132"/>
        <v>0</v>
      </c>
      <c r="X89" s="38"/>
    </row>
    <row r="90" spans="1:24" s="6" customFormat="1" ht="25.5" x14ac:dyDescent="0.25">
      <c r="A90" s="25" t="s">
        <v>82</v>
      </c>
      <c r="B90" s="24" t="s">
        <v>155</v>
      </c>
      <c r="C90" s="25" t="s">
        <v>156</v>
      </c>
      <c r="D90" s="4">
        <f t="shared" si="111"/>
        <v>0.1053</v>
      </c>
      <c r="E90" s="4">
        <v>0</v>
      </c>
      <c r="F90" s="4">
        <v>0</v>
      </c>
      <c r="G90" s="4">
        <v>0.1053</v>
      </c>
      <c r="H90" s="4">
        <v>0</v>
      </c>
      <c r="I90" s="4">
        <f t="shared" si="112"/>
        <v>6.2399999999999997E-2</v>
      </c>
      <c r="J90" s="4">
        <v>0</v>
      </c>
      <c r="K90" s="4">
        <v>0</v>
      </c>
      <c r="L90" s="4">
        <v>6.2399999999999997E-2</v>
      </c>
      <c r="M90" s="4">
        <v>0</v>
      </c>
      <c r="N90" s="4">
        <f t="shared" si="123"/>
        <v>-4.2900000000000008E-2</v>
      </c>
      <c r="O90" s="34">
        <f t="shared" si="124"/>
        <v>-40.740740740740748</v>
      </c>
      <c r="P90" s="4">
        <f t="shared" si="125"/>
        <v>0</v>
      </c>
      <c r="Q90" s="34">
        <f t="shared" si="126"/>
        <v>0</v>
      </c>
      <c r="R90" s="4">
        <f t="shared" si="127"/>
        <v>0</v>
      </c>
      <c r="S90" s="34">
        <f t="shared" si="128"/>
        <v>0</v>
      </c>
      <c r="T90" s="4">
        <f t="shared" si="129"/>
        <v>-4.2900000000000008E-2</v>
      </c>
      <c r="U90" s="34">
        <f t="shared" si="130"/>
        <v>-40.740740740740748</v>
      </c>
      <c r="V90" s="4">
        <f t="shared" si="131"/>
        <v>0</v>
      </c>
      <c r="W90" s="34">
        <f t="shared" si="132"/>
        <v>0</v>
      </c>
      <c r="X90" s="38" t="s">
        <v>196</v>
      </c>
    </row>
    <row r="91" spans="1:24" s="6" customFormat="1" ht="25.5" x14ac:dyDescent="0.25">
      <c r="A91" s="25" t="s">
        <v>82</v>
      </c>
      <c r="B91" s="24" t="s">
        <v>157</v>
      </c>
      <c r="C91" s="25" t="s">
        <v>158</v>
      </c>
      <c r="D91" s="4">
        <f t="shared" si="111"/>
        <v>2.6599999999999999E-2</v>
      </c>
      <c r="E91" s="4">
        <v>0</v>
      </c>
      <c r="F91" s="4">
        <v>0</v>
      </c>
      <c r="G91" s="4">
        <v>2.6599999999999999E-2</v>
      </c>
      <c r="H91" s="4">
        <v>0</v>
      </c>
      <c r="I91" s="4">
        <f t="shared" si="112"/>
        <v>2.7E-2</v>
      </c>
      <c r="J91" s="4">
        <v>0</v>
      </c>
      <c r="K91" s="4">
        <v>0</v>
      </c>
      <c r="L91" s="4">
        <v>2.7E-2</v>
      </c>
      <c r="M91" s="4">
        <v>0</v>
      </c>
      <c r="N91" s="4">
        <f t="shared" si="123"/>
        <v>4.0000000000000105E-4</v>
      </c>
      <c r="O91" s="34">
        <f t="shared" si="124"/>
        <v>1.5037593984962447</v>
      </c>
      <c r="P91" s="4">
        <f t="shared" si="125"/>
        <v>0</v>
      </c>
      <c r="Q91" s="34">
        <f t="shared" si="126"/>
        <v>0</v>
      </c>
      <c r="R91" s="4">
        <f t="shared" si="127"/>
        <v>0</v>
      </c>
      <c r="S91" s="34">
        <f t="shared" si="128"/>
        <v>0</v>
      </c>
      <c r="T91" s="4">
        <f t="shared" si="129"/>
        <v>4.0000000000000105E-4</v>
      </c>
      <c r="U91" s="34">
        <f t="shared" si="130"/>
        <v>1.5037593984962447</v>
      </c>
      <c r="V91" s="4">
        <f t="shared" si="131"/>
        <v>0</v>
      </c>
      <c r="W91" s="34">
        <f t="shared" si="132"/>
        <v>0</v>
      </c>
      <c r="X91" s="39"/>
    </row>
    <row r="92" spans="1:24" s="6" customFormat="1" x14ac:dyDescent="0.25">
      <c r="A92" s="21" t="s">
        <v>19</v>
      </c>
      <c r="B92" s="22" t="s">
        <v>19</v>
      </c>
      <c r="C92" s="19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3"/>
      <c r="P92" s="3"/>
      <c r="Q92" s="33"/>
      <c r="R92" s="3"/>
      <c r="S92" s="33"/>
      <c r="T92" s="3"/>
      <c r="U92" s="33"/>
      <c r="V92" s="3"/>
      <c r="W92" s="33"/>
      <c r="X92" s="19"/>
    </row>
    <row r="93" spans="1:24" s="6" customFormat="1" ht="38.25" x14ac:dyDescent="0.25">
      <c r="A93" s="21" t="s">
        <v>84</v>
      </c>
      <c r="B93" s="22" t="s">
        <v>85</v>
      </c>
      <c r="C93" s="19" t="s">
        <v>17</v>
      </c>
      <c r="D93" s="3">
        <f t="shared" ref="D93:N93" si="133">SUM(D94:D95)</f>
        <v>0.92149999999999999</v>
      </c>
      <c r="E93" s="3">
        <f t="shared" si="133"/>
        <v>0</v>
      </c>
      <c r="F93" s="3">
        <f t="shared" si="133"/>
        <v>0</v>
      </c>
      <c r="G93" s="3">
        <f t="shared" si="133"/>
        <v>0.92149999999999999</v>
      </c>
      <c r="H93" s="3">
        <f t="shared" si="133"/>
        <v>0</v>
      </c>
      <c r="I93" s="3">
        <f t="shared" si="133"/>
        <v>0.88900000000000001</v>
      </c>
      <c r="J93" s="3">
        <f t="shared" si="133"/>
        <v>0</v>
      </c>
      <c r="K93" s="3">
        <f t="shared" si="133"/>
        <v>0</v>
      </c>
      <c r="L93" s="3">
        <f t="shared" si="133"/>
        <v>0.88900000000000001</v>
      </c>
      <c r="M93" s="3">
        <f t="shared" si="133"/>
        <v>0</v>
      </c>
      <c r="N93" s="3">
        <f t="shared" si="133"/>
        <v>-3.2499999999999973E-2</v>
      </c>
      <c r="O93" s="33"/>
      <c r="P93" s="3">
        <f>SUM(P94:P95)</f>
        <v>0</v>
      </c>
      <c r="Q93" s="33"/>
      <c r="R93" s="3">
        <f>SUM(R94:R95)</f>
        <v>0</v>
      </c>
      <c r="S93" s="33"/>
      <c r="T93" s="3">
        <f>SUM(T94:T95)</f>
        <v>-3.2499999999999973E-2</v>
      </c>
      <c r="U93" s="33"/>
      <c r="V93" s="3">
        <f>SUM(V94:V95)</f>
        <v>0</v>
      </c>
      <c r="W93" s="33"/>
      <c r="X93" s="19"/>
    </row>
    <row r="94" spans="1:24" s="6" customFormat="1" ht="51" x14ac:dyDescent="0.25">
      <c r="A94" s="23" t="s">
        <v>84</v>
      </c>
      <c r="B94" s="24" t="s">
        <v>183</v>
      </c>
      <c r="C94" s="25" t="s">
        <v>159</v>
      </c>
      <c r="D94" s="4">
        <f t="shared" ref="D94" si="134">IF(ISERROR(E94+F94+G94+H94),"нд",E94+F94+G94+H94)</f>
        <v>0.92149999999999999</v>
      </c>
      <c r="E94" s="4">
        <v>0</v>
      </c>
      <c r="F94" s="4">
        <v>0</v>
      </c>
      <c r="G94" s="4">
        <v>0.92149999999999999</v>
      </c>
      <c r="H94" s="4">
        <v>0</v>
      </c>
      <c r="I94" s="4">
        <f t="shared" ref="I94" si="135">SUM(J94:M94)</f>
        <v>0.88900000000000001</v>
      </c>
      <c r="J94" s="4">
        <v>0</v>
      </c>
      <c r="K94" s="4">
        <v>0</v>
      </c>
      <c r="L94" s="4">
        <v>0.88900000000000001</v>
      </c>
      <c r="M94" s="4">
        <v>0</v>
      </c>
      <c r="N94" s="4">
        <f t="shared" ref="N94" si="136">IF(ISERROR(P94+R94+T94+V94),"нд",P94+R94+T94+V94)</f>
        <v>-3.2499999999999973E-2</v>
      </c>
      <c r="O94" s="34">
        <f t="shared" ref="O94" si="137">IF(N94="нд","нд",IFERROR(N94/D94*100,IF(I94&gt;0,100,0)))</f>
        <v>-3.5268583830710769</v>
      </c>
      <c r="P94" s="4">
        <f t="shared" ref="P94" si="138">IF(ISERROR(J94-E94),"нд",J94-E94)</f>
        <v>0</v>
      </c>
      <c r="Q94" s="34">
        <f t="shared" ref="Q94" si="139">IF(P94="нд","нд",IFERROR(P94/E94*100,IF(J94&gt;0,100,0)))</f>
        <v>0</v>
      </c>
      <c r="R94" s="4">
        <f t="shared" ref="R94" si="140">IF(ISERROR(K94-F94),"нд",K94-F94)</f>
        <v>0</v>
      </c>
      <c r="S94" s="34">
        <f t="shared" ref="S94" si="141">IF(R94="нд","нд",IFERROR(R94/F94*100,IF(K94&gt;0,100,0)))</f>
        <v>0</v>
      </c>
      <c r="T94" s="4">
        <f t="shared" ref="T94" si="142">IF(ISERROR(L94-G94),"нд",L94-G94)</f>
        <v>-3.2499999999999973E-2</v>
      </c>
      <c r="U94" s="34">
        <f t="shared" ref="U94" si="143">IF(T94="нд","нд",IFERROR(T94/G94*100,IF(L94&gt;0,100,0)))</f>
        <v>-3.5268583830710769</v>
      </c>
      <c r="V94" s="4">
        <f t="shared" ref="V94" si="144">IF(ISERROR(M94-H94),"нд",M94-H94)</f>
        <v>0</v>
      </c>
      <c r="W94" s="34">
        <f t="shared" ref="W94" si="145">IF(V94="нд","нд",IFERROR(V94/H94*100,IF(M94&gt;0,100,0)))</f>
        <v>0</v>
      </c>
      <c r="X94" s="25"/>
    </row>
    <row r="95" spans="1:24" s="6" customFormat="1" x14ac:dyDescent="0.25">
      <c r="A95" s="21" t="s">
        <v>19</v>
      </c>
      <c r="B95" s="22" t="s">
        <v>19</v>
      </c>
      <c r="C95" s="19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3"/>
      <c r="P95" s="3"/>
      <c r="Q95" s="33"/>
      <c r="R95" s="3"/>
      <c r="S95" s="33"/>
      <c r="T95" s="3"/>
      <c r="U95" s="33"/>
      <c r="V95" s="3"/>
      <c r="W95" s="33"/>
      <c r="X95" s="19"/>
    </row>
    <row r="96" spans="1:24" s="6" customFormat="1" ht="38.25" x14ac:dyDescent="0.25">
      <c r="A96" s="21" t="s">
        <v>86</v>
      </c>
      <c r="B96" s="22" t="s">
        <v>87</v>
      </c>
      <c r="C96" s="19" t="s">
        <v>17</v>
      </c>
      <c r="D96" s="3">
        <f t="shared" ref="D96:N96" si="146">D97+D106+D108+D110+D112+D114+D116+D118</f>
        <v>9.2123999999999988</v>
      </c>
      <c r="E96" s="3">
        <f t="shared" si="146"/>
        <v>0</v>
      </c>
      <c r="F96" s="3">
        <f t="shared" si="146"/>
        <v>0</v>
      </c>
      <c r="G96" s="3">
        <f t="shared" si="146"/>
        <v>9.2123999999999988</v>
      </c>
      <c r="H96" s="3">
        <f t="shared" si="146"/>
        <v>0</v>
      </c>
      <c r="I96" s="3">
        <f t="shared" si="146"/>
        <v>10.259300000000001</v>
      </c>
      <c r="J96" s="3">
        <f t="shared" si="146"/>
        <v>0</v>
      </c>
      <c r="K96" s="3">
        <f t="shared" si="146"/>
        <v>0</v>
      </c>
      <c r="L96" s="3">
        <f t="shared" si="146"/>
        <v>9.9983000000000004</v>
      </c>
      <c r="M96" s="3">
        <f t="shared" si="146"/>
        <v>0.26100000000000001</v>
      </c>
      <c r="N96" s="3">
        <f t="shared" si="146"/>
        <v>1.0469000000000002</v>
      </c>
      <c r="O96" s="33"/>
      <c r="P96" s="3">
        <f>P97+P106+P108+P110+P112+P114+P116+P118</f>
        <v>0</v>
      </c>
      <c r="Q96" s="33"/>
      <c r="R96" s="3">
        <f>R97+R106+R108+R110+R112+R114+R116+R118</f>
        <v>0</v>
      </c>
      <c r="S96" s="33"/>
      <c r="T96" s="3">
        <f>T97+T106+T108+T110+T112+T114+T116+T118</f>
        <v>0.78590000000000015</v>
      </c>
      <c r="U96" s="33"/>
      <c r="V96" s="3">
        <f>V97+V106+V108+V110+V112+V114+V116+V118</f>
        <v>0.26100000000000001</v>
      </c>
      <c r="W96" s="33"/>
      <c r="X96" s="19"/>
    </row>
    <row r="97" spans="1:24" s="6" customFormat="1" ht="38.25" x14ac:dyDescent="0.25">
      <c r="A97" s="21" t="s">
        <v>88</v>
      </c>
      <c r="B97" s="22" t="s">
        <v>89</v>
      </c>
      <c r="C97" s="19" t="s">
        <v>17</v>
      </c>
      <c r="D97" s="3">
        <f t="shared" ref="D97:N97" si="147">SUM(D98:D105)</f>
        <v>9.2123999999999988</v>
      </c>
      <c r="E97" s="3">
        <f t="shared" si="147"/>
        <v>0</v>
      </c>
      <c r="F97" s="3">
        <f t="shared" si="147"/>
        <v>0</v>
      </c>
      <c r="G97" s="3">
        <f t="shared" si="147"/>
        <v>9.2123999999999988</v>
      </c>
      <c r="H97" s="3">
        <f t="shared" si="147"/>
        <v>0</v>
      </c>
      <c r="I97" s="3">
        <f t="shared" si="147"/>
        <v>10.259300000000001</v>
      </c>
      <c r="J97" s="3">
        <f t="shared" si="147"/>
        <v>0</v>
      </c>
      <c r="K97" s="3">
        <f t="shared" si="147"/>
        <v>0</v>
      </c>
      <c r="L97" s="3">
        <f t="shared" si="147"/>
        <v>9.9983000000000004</v>
      </c>
      <c r="M97" s="3">
        <f t="shared" si="147"/>
        <v>0.26100000000000001</v>
      </c>
      <c r="N97" s="3">
        <f t="shared" si="147"/>
        <v>1.0469000000000002</v>
      </c>
      <c r="O97" s="33"/>
      <c r="P97" s="3">
        <f>SUM(P98:P105)</f>
        <v>0</v>
      </c>
      <c r="Q97" s="33"/>
      <c r="R97" s="3">
        <f>SUM(R98:R105)</f>
        <v>0</v>
      </c>
      <c r="S97" s="33"/>
      <c r="T97" s="3">
        <f>SUM(T98:T105)</f>
        <v>0.78590000000000015</v>
      </c>
      <c r="U97" s="33"/>
      <c r="V97" s="3">
        <f>SUM(V98:V105)</f>
        <v>0.26100000000000001</v>
      </c>
      <c r="W97" s="33"/>
      <c r="X97" s="19"/>
    </row>
    <row r="98" spans="1:24" s="6" customFormat="1" ht="25.5" x14ac:dyDescent="0.25">
      <c r="A98" s="23" t="s">
        <v>88</v>
      </c>
      <c r="B98" s="24" t="s">
        <v>198</v>
      </c>
      <c r="C98" s="25" t="s">
        <v>160</v>
      </c>
      <c r="D98" s="4">
        <f t="shared" ref="D98:D102" si="148">IF(ISERROR(E98+F98+G98+H98),"нд",E98+F98+G98+H98)</f>
        <v>2.1282000000000001</v>
      </c>
      <c r="E98" s="4">
        <v>0</v>
      </c>
      <c r="F98" s="4">
        <v>0</v>
      </c>
      <c r="G98" s="4">
        <v>2.1282000000000001</v>
      </c>
      <c r="H98" s="4">
        <v>0</v>
      </c>
      <c r="I98" s="4">
        <f t="shared" ref="I98:I102" si="149">SUM(J98:M98)</f>
        <v>1.3524</v>
      </c>
      <c r="J98" s="4">
        <v>0</v>
      </c>
      <c r="K98" s="4">
        <v>0</v>
      </c>
      <c r="L98" s="4">
        <v>1.3524</v>
      </c>
      <c r="M98" s="4">
        <v>0</v>
      </c>
      <c r="N98" s="4">
        <f t="shared" ref="N98" si="150">IF(ISERROR(P98+R98+T98+V98),"нд",P98+R98+T98+V98)</f>
        <v>-0.77580000000000005</v>
      </c>
      <c r="O98" s="34">
        <f t="shared" ref="O98" si="151">IF(N98="нд","нд",IFERROR(N98/D98*100,IF(I98&gt;0,100,0)))</f>
        <v>-36.453340851423739</v>
      </c>
      <c r="P98" s="4">
        <f t="shared" ref="P98" si="152">IF(ISERROR(J98-E98),"нд",J98-E98)</f>
        <v>0</v>
      </c>
      <c r="Q98" s="34">
        <f t="shared" ref="Q98" si="153">IF(P98="нд","нд",IFERROR(P98/E98*100,IF(J98&gt;0,100,0)))</f>
        <v>0</v>
      </c>
      <c r="R98" s="4">
        <f t="shared" ref="R98" si="154">IF(ISERROR(K98-F98),"нд",K98-F98)</f>
        <v>0</v>
      </c>
      <c r="S98" s="34">
        <f t="shared" ref="S98" si="155">IF(R98="нд","нд",IFERROR(R98/F98*100,IF(K98&gt;0,100,0)))</f>
        <v>0</v>
      </c>
      <c r="T98" s="4">
        <f t="shared" ref="T98" si="156">IF(ISERROR(L98-G98),"нд",L98-G98)</f>
        <v>-0.77580000000000005</v>
      </c>
      <c r="U98" s="34">
        <f t="shared" ref="U98" si="157">IF(T98="нд","нд",IFERROR(T98/G98*100,IF(L98&gt;0,100,0)))</f>
        <v>-36.453340851423739</v>
      </c>
      <c r="V98" s="4">
        <f t="shared" ref="V98" si="158">IF(ISERROR(M98-H98),"нд",M98-H98)</f>
        <v>0</v>
      </c>
      <c r="W98" s="34">
        <f t="shared" ref="W98" si="159">IF(V98="нд","нд",IFERROR(V98/H98*100,IF(M98&gt;0,100,0)))</f>
        <v>0</v>
      </c>
      <c r="X98" s="38" t="s">
        <v>197</v>
      </c>
    </row>
    <row r="99" spans="1:24" s="6" customFormat="1" ht="25.5" x14ac:dyDescent="0.25">
      <c r="A99" s="23" t="s">
        <v>88</v>
      </c>
      <c r="B99" s="24" t="s">
        <v>199</v>
      </c>
      <c r="C99" s="25" t="s">
        <v>184</v>
      </c>
      <c r="D99" s="4">
        <f t="shared" si="148"/>
        <v>1.6207</v>
      </c>
      <c r="E99" s="4">
        <v>0</v>
      </c>
      <c r="F99" s="4">
        <v>0</v>
      </c>
      <c r="G99" s="4">
        <v>1.6207</v>
      </c>
      <c r="H99" s="4">
        <v>0</v>
      </c>
      <c r="I99" s="4">
        <f t="shared" si="149"/>
        <v>1.2392000000000001</v>
      </c>
      <c r="J99" s="4">
        <v>0</v>
      </c>
      <c r="K99" s="4">
        <v>0</v>
      </c>
      <c r="L99" s="4">
        <v>1.2392000000000001</v>
      </c>
      <c r="M99" s="4">
        <v>0</v>
      </c>
      <c r="N99" s="4">
        <f t="shared" ref="N99:N102" si="160">IF(ISERROR(P99+R99+T99+V99),"нд",P99+R99+T99+V99)</f>
        <v>-0.38149999999999995</v>
      </c>
      <c r="O99" s="34">
        <f t="shared" ref="O99:O102" si="161">IF(N99="нд","нд",IFERROR(N99/D99*100,IF(I99&gt;0,100,0)))</f>
        <v>-23.539211451841794</v>
      </c>
      <c r="P99" s="4">
        <f t="shared" ref="P99:P102" si="162">IF(ISERROR(J99-E99),"нд",J99-E99)</f>
        <v>0</v>
      </c>
      <c r="Q99" s="34">
        <f t="shared" ref="Q99:Q102" si="163">IF(P99="нд","нд",IFERROR(P99/E99*100,IF(J99&gt;0,100,0)))</f>
        <v>0</v>
      </c>
      <c r="R99" s="4">
        <f t="shared" ref="R99:R102" si="164">IF(ISERROR(K99-F99),"нд",K99-F99)</f>
        <v>0</v>
      </c>
      <c r="S99" s="34">
        <f t="shared" ref="S99:S102" si="165">IF(R99="нд","нд",IFERROR(R99/F99*100,IF(K99&gt;0,100,0)))</f>
        <v>0</v>
      </c>
      <c r="T99" s="4">
        <f t="shared" ref="T99:T102" si="166">IF(ISERROR(L99-G99),"нд",L99-G99)</f>
        <v>-0.38149999999999995</v>
      </c>
      <c r="U99" s="34">
        <f t="shared" ref="U99:U102" si="167">IF(T99="нд","нд",IFERROR(T99/G99*100,IF(L99&gt;0,100,0)))</f>
        <v>-23.539211451841794</v>
      </c>
      <c r="V99" s="4">
        <f t="shared" ref="V99:V102" si="168">IF(ISERROR(M99-H99),"нд",M99-H99)</f>
        <v>0</v>
      </c>
      <c r="W99" s="34">
        <f t="shared" ref="W99:W102" si="169">IF(V99="нд","нд",IFERROR(V99/H99*100,IF(M99&gt;0,100,0)))</f>
        <v>0</v>
      </c>
      <c r="X99" s="38" t="s">
        <v>196</v>
      </c>
    </row>
    <row r="100" spans="1:24" s="6" customFormat="1" ht="51" x14ac:dyDescent="0.25">
      <c r="A100" s="23" t="s">
        <v>88</v>
      </c>
      <c r="B100" s="24" t="s">
        <v>200</v>
      </c>
      <c r="C100" s="25" t="s">
        <v>22</v>
      </c>
      <c r="D100" s="4">
        <f t="shared" si="148"/>
        <v>2.1019999999999999</v>
      </c>
      <c r="E100" s="4">
        <v>0</v>
      </c>
      <c r="F100" s="4">
        <v>0</v>
      </c>
      <c r="G100" s="4">
        <v>2.1019999999999999</v>
      </c>
      <c r="H100" s="4">
        <v>0</v>
      </c>
      <c r="I100" s="4">
        <f t="shared" si="149"/>
        <v>3.0339</v>
      </c>
      <c r="J100" s="4">
        <v>0</v>
      </c>
      <c r="K100" s="4">
        <v>0</v>
      </c>
      <c r="L100" s="4">
        <v>3.0339</v>
      </c>
      <c r="M100" s="4">
        <v>0</v>
      </c>
      <c r="N100" s="4">
        <f t="shared" si="160"/>
        <v>0.93190000000000017</v>
      </c>
      <c r="O100" s="34">
        <f t="shared" si="161"/>
        <v>44.333967649857293</v>
      </c>
      <c r="P100" s="4">
        <f t="shared" si="162"/>
        <v>0</v>
      </c>
      <c r="Q100" s="34">
        <f t="shared" si="163"/>
        <v>0</v>
      </c>
      <c r="R100" s="4">
        <f t="shared" si="164"/>
        <v>0</v>
      </c>
      <c r="S100" s="34">
        <f t="shared" si="165"/>
        <v>0</v>
      </c>
      <c r="T100" s="4">
        <f t="shared" si="166"/>
        <v>0.93190000000000017</v>
      </c>
      <c r="U100" s="34">
        <f t="shared" si="167"/>
        <v>44.333967649857293</v>
      </c>
      <c r="V100" s="4">
        <f t="shared" si="168"/>
        <v>0</v>
      </c>
      <c r="W100" s="34">
        <f t="shared" si="169"/>
        <v>0</v>
      </c>
      <c r="X100" s="38" t="s">
        <v>209</v>
      </c>
    </row>
    <row r="101" spans="1:24" s="6" customFormat="1" ht="25.5" x14ac:dyDescent="0.25">
      <c r="A101" s="23" t="s">
        <v>88</v>
      </c>
      <c r="B101" s="24" t="s">
        <v>201</v>
      </c>
      <c r="C101" s="25" t="s">
        <v>161</v>
      </c>
      <c r="D101" s="4">
        <f t="shared" si="148"/>
        <v>1.3976</v>
      </c>
      <c r="E101" s="4">
        <v>0</v>
      </c>
      <c r="F101" s="4">
        <v>0</v>
      </c>
      <c r="G101" s="4">
        <v>1.3976</v>
      </c>
      <c r="H101" s="4">
        <v>0</v>
      </c>
      <c r="I101" s="4">
        <f t="shared" si="149"/>
        <v>1.1972</v>
      </c>
      <c r="J101" s="4">
        <v>0</v>
      </c>
      <c r="K101" s="4">
        <v>0</v>
      </c>
      <c r="L101" s="4">
        <v>1.1972</v>
      </c>
      <c r="M101" s="4">
        <v>0</v>
      </c>
      <c r="N101" s="4">
        <f t="shared" si="160"/>
        <v>-0.20039999999999991</v>
      </c>
      <c r="O101" s="34">
        <f t="shared" si="161"/>
        <v>-14.338866628506006</v>
      </c>
      <c r="P101" s="4">
        <f t="shared" si="162"/>
        <v>0</v>
      </c>
      <c r="Q101" s="34">
        <f t="shared" si="163"/>
        <v>0</v>
      </c>
      <c r="R101" s="4">
        <f t="shared" si="164"/>
        <v>0</v>
      </c>
      <c r="S101" s="34">
        <f t="shared" si="165"/>
        <v>0</v>
      </c>
      <c r="T101" s="4">
        <f t="shared" si="166"/>
        <v>-0.20039999999999991</v>
      </c>
      <c r="U101" s="34">
        <f t="shared" si="167"/>
        <v>-14.338866628506006</v>
      </c>
      <c r="V101" s="4">
        <f t="shared" si="168"/>
        <v>0</v>
      </c>
      <c r="W101" s="34">
        <f t="shared" si="169"/>
        <v>0</v>
      </c>
      <c r="X101" s="38" t="s">
        <v>197</v>
      </c>
    </row>
    <row r="102" spans="1:24" s="6" customFormat="1" ht="25.5" x14ac:dyDescent="0.25">
      <c r="A102" s="23" t="s">
        <v>88</v>
      </c>
      <c r="B102" s="26" t="s">
        <v>202</v>
      </c>
      <c r="C102" s="25" t="s">
        <v>185</v>
      </c>
      <c r="D102" s="4">
        <f t="shared" si="148"/>
        <v>1.9639</v>
      </c>
      <c r="E102" s="4">
        <v>0</v>
      </c>
      <c r="F102" s="4">
        <v>0</v>
      </c>
      <c r="G102" s="4">
        <v>1.9639</v>
      </c>
      <c r="H102" s="4">
        <v>0</v>
      </c>
      <c r="I102" s="4">
        <f t="shared" si="149"/>
        <v>1.4962</v>
      </c>
      <c r="J102" s="4">
        <v>0</v>
      </c>
      <c r="K102" s="4">
        <v>0</v>
      </c>
      <c r="L102" s="4">
        <v>1.4962</v>
      </c>
      <c r="M102" s="4">
        <v>0</v>
      </c>
      <c r="N102" s="4">
        <f t="shared" si="160"/>
        <v>-0.4677</v>
      </c>
      <c r="O102" s="34">
        <f t="shared" si="161"/>
        <v>-23.81485819033556</v>
      </c>
      <c r="P102" s="4">
        <f t="shared" si="162"/>
        <v>0</v>
      </c>
      <c r="Q102" s="34">
        <f t="shared" si="163"/>
        <v>0</v>
      </c>
      <c r="R102" s="4">
        <f t="shared" si="164"/>
        <v>0</v>
      </c>
      <c r="S102" s="34">
        <f t="shared" si="165"/>
        <v>0</v>
      </c>
      <c r="T102" s="4">
        <f t="shared" si="166"/>
        <v>-0.4677</v>
      </c>
      <c r="U102" s="34">
        <f t="shared" si="167"/>
        <v>-23.81485819033556</v>
      </c>
      <c r="V102" s="4">
        <f t="shared" si="168"/>
        <v>0</v>
      </c>
      <c r="W102" s="34">
        <f t="shared" si="169"/>
        <v>0</v>
      </c>
      <c r="X102" s="38" t="s">
        <v>197</v>
      </c>
    </row>
    <row r="103" spans="1:24" s="6" customFormat="1" ht="25.5" x14ac:dyDescent="0.25">
      <c r="A103" s="23" t="s">
        <v>88</v>
      </c>
      <c r="B103" s="47" t="s">
        <v>207</v>
      </c>
      <c r="C103" s="45" t="s">
        <v>208</v>
      </c>
      <c r="D103" s="4">
        <f>IF(ISERROR(E103+F103+G103+H103),"нд",E103+F103+G103+H103)</f>
        <v>0</v>
      </c>
      <c r="E103" s="4">
        <v>0</v>
      </c>
      <c r="F103" s="4">
        <v>0</v>
      </c>
      <c r="G103" s="4">
        <v>0</v>
      </c>
      <c r="H103" s="4">
        <v>0</v>
      </c>
      <c r="I103" s="4">
        <f>SUM(J103:M103)</f>
        <v>0.98329999999999995</v>
      </c>
      <c r="J103" s="4">
        <v>0</v>
      </c>
      <c r="K103" s="4">
        <v>0</v>
      </c>
      <c r="L103" s="4">
        <f>0.9833-0.141</f>
        <v>0.84229999999999994</v>
      </c>
      <c r="M103" s="4">
        <v>0.14099999999999999</v>
      </c>
      <c r="N103" s="4">
        <f>IF(ISERROR(P103+R103+T103+V103),"нд",P103+R103+T103+V103)</f>
        <v>0.98329999999999995</v>
      </c>
      <c r="O103" s="34">
        <f>IF(N103="нд","нд",IFERROR(N103/D103*100,IF(I103&gt;0,100,0)))</f>
        <v>100</v>
      </c>
      <c r="P103" s="4">
        <f>IF(ISERROR(J103-E103),"нд",J103-E103)</f>
        <v>0</v>
      </c>
      <c r="Q103" s="34">
        <f>IF(P103="нд","нд",IFERROR(P103/E103*100,IF(J103&gt;0,100,0)))</f>
        <v>0</v>
      </c>
      <c r="R103" s="4">
        <f>IF(ISERROR(K103-F103),"нд",K103-F103)</f>
        <v>0</v>
      </c>
      <c r="S103" s="34">
        <f>IF(R103="нд","нд",IFERROR(R103/F103*100,IF(K103&gt;0,100,0)))</f>
        <v>0</v>
      </c>
      <c r="T103" s="4">
        <f>IF(ISERROR(L103-G103),"нд",L103-G103)</f>
        <v>0.84229999999999994</v>
      </c>
      <c r="U103" s="34">
        <f>IF(T103="нд","нд",IFERROR(T103/G103*100,IF(L103&gt;0,100,0)))</f>
        <v>100</v>
      </c>
      <c r="V103" s="4">
        <f>IF(ISERROR(M103-H103),"нд",M103-H103)</f>
        <v>0.14099999999999999</v>
      </c>
      <c r="W103" s="34">
        <f>IF(V103="нд","нд",IFERROR(V103/H103*100,IF(M103&gt;0,100,0)))</f>
        <v>100</v>
      </c>
      <c r="X103" s="38" t="s">
        <v>209</v>
      </c>
    </row>
    <row r="104" spans="1:24" s="6" customFormat="1" ht="25.5" x14ac:dyDescent="0.25">
      <c r="A104" s="23" t="s">
        <v>88</v>
      </c>
      <c r="B104" s="46" t="s">
        <v>205</v>
      </c>
      <c r="C104" s="45" t="s">
        <v>206</v>
      </c>
      <c r="D104" s="4">
        <f t="shared" ref="D104" si="170">IF(ISERROR(E104+F104+G104+H104),"нд",E104+F104+G104+H104)</f>
        <v>0</v>
      </c>
      <c r="E104" s="4">
        <v>0</v>
      </c>
      <c r="F104" s="4">
        <v>0</v>
      </c>
      <c r="G104" s="4">
        <v>0</v>
      </c>
      <c r="H104" s="4">
        <v>0</v>
      </c>
      <c r="I104" s="4">
        <f t="shared" ref="I104" si="171">SUM(J104:M104)</f>
        <v>0.95709999999999995</v>
      </c>
      <c r="J104" s="4">
        <v>0</v>
      </c>
      <c r="K104" s="4">
        <v>0</v>
      </c>
      <c r="L104" s="4">
        <f>0.9571-0.12</f>
        <v>0.83709999999999996</v>
      </c>
      <c r="M104" s="4">
        <v>0.12</v>
      </c>
      <c r="N104" s="4">
        <f t="shared" ref="N104" si="172">IF(ISERROR(P104+R104+T104+V104),"нд",P104+R104+T104+V104)</f>
        <v>0.95709999999999995</v>
      </c>
      <c r="O104" s="34">
        <f t="shared" ref="O104" si="173">IF(N104="нд","нд",IFERROR(N104/D104*100,IF(I104&gt;0,100,0)))</f>
        <v>100</v>
      </c>
      <c r="P104" s="4">
        <f t="shared" ref="P104" si="174">IF(ISERROR(J104-E104),"нд",J104-E104)</f>
        <v>0</v>
      </c>
      <c r="Q104" s="34">
        <f t="shared" ref="Q104" si="175">IF(P104="нд","нд",IFERROR(P104/E104*100,IF(J104&gt;0,100,0)))</f>
        <v>0</v>
      </c>
      <c r="R104" s="4">
        <f t="shared" ref="R104" si="176">IF(ISERROR(K104-F104),"нд",K104-F104)</f>
        <v>0</v>
      </c>
      <c r="S104" s="34">
        <f t="shared" ref="S104" si="177">IF(R104="нд","нд",IFERROR(R104/F104*100,IF(K104&gt;0,100,0)))</f>
        <v>0</v>
      </c>
      <c r="T104" s="4">
        <f t="shared" ref="T104" si="178">IF(ISERROR(L104-G104),"нд",L104-G104)</f>
        <v>0.83709999999999996</v>
      </c>
      <c r="U104" s="34">
        <f t="shared" ref="U104" si="179">IF(T104="нд","нд",IFERROR(T104/G104*100,IF(L104&gt;0,100,0)))</f>
        <v>100</v>
      </c>
      <c r="V104" s="4">
        <f t="shared" ref="V104" si="180">IF(ISERROR(M104-H104),"нд",M104-H104)</f>
        <v>0.12</v>
      </c>
      <c r="W104" s="34">
        <f t="shared" ref="W104" si="181">IF(V104="нд","нд",IFERROR(V104/H104*100,IF(M104&gt;0,100,0)))</f>
        <v>100</v>
      </c>
      <c r="X104" s="38" t="s">
        <v>209</v>
      </c>
    </row>
    <row r="105" spans="1:24" s="6" customFormat="1" x14ac:dyDescent="0.25">
      <c r="A105" s="21" t="s">
        <v>19</v>
      </c>
      <c r="B105" s="22" t="s">
        <v>19</v>
      </c>
      <c r="C105" s="19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3"/>
      <c r="P105" s="3"/>
      <c r="Q105" s="33"/>
      <c r="R105" s="3"/>
      <c r="S105" s="33"/>
      <c r="T105" s="3"/>
      <c r="U105" s="33"/>
      <c r="V105" s="3"/>
      <c r="W105" s="33"/>
      <c r="X105" s="19"/>
    </row>
    <row r="106" spans="1:24" s="6" customFormat="1" ht="38.25" x14ac:dyDescent="0.25">
      <c r="A106" s="21" t="s">
        <v>90</v>
      </c>
      <c r="B106" s="22" t="s">
        <v>91</v>
      </c>
      <c r="C106" s="19" t="s">
        <v>17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3"/>
      <c r="P106" s="3">
        <v>0</v>
      </c>
      <c r="Q106" s="33"/>
      <c r="R106" s="3">
        <v>0</v>
      </c>
      <c r="S106" s="33"/>
      <c r="T106" s="3">
        <v>0</v>
      </c>
      <c r="U106" s="33"/>
      <c r="V106" s="3">
        <v>0</v>
      </c>
      <c r="W106" s="33"/>
      <c r="X106" s="19"/>
    </row>
    <row r="107" spans="1:24" s="6" customFormat="1" x14ac:dyDescent="0.25">
      <c r="A107" s="21" t="s">
        <v>19</v>
      </c>
      <c r="B107" s="22" t="s">
        <v>19</v>
      </c>
      <c r="C107" s="19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3"/>
      <c r="P107" s="3"/>
      <c r="Q107" s="33"/>
      <c r="R107" s="3"/>
      <c r="S107" s="33"/>
      <c r="T107" s="3"/>
      <c r="U107" s="33"/>
      <c r="V107" s="3"/>
      <c r="W107" s="33"/>
      <c r="X107" s="19"/>
    </row>
    <row r="108" spans="1:24" s="6" customFormat="1" ht="25.5" x14ac:dyDescent="0.25">
      <c r="A108" s="21" t="s">
        <v>92</v>
      </c>
      <c r="B108" s="22" t="s">
        <v>93</v>
      </c>
      <c r="C108" s="19" t="s">
        <v>17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</v>
      </c>
      <c r="K108" s="3">
        <v>0</v>
      </c>
      <c r="L108" s="3">
        <v>0</v>
      </c>
      <c r="M108" s="3">
        <v>0</v>
      </c>
      <c r="N108" s="3">
        <v>0</v>
      </c>
      <c r="O108" s="33"/>
      <c r="P108" s="3">
        <v>0</v>
      </c>
      <c r="Q108" s="33"/>
      <c r="R108" s="3">
        <v>0</v>
      </c>
      <c r="S108" s="33"/>
      <c r="T108" s="3">
        <v>0</v>
      </c>
      <c r="U108" s="33"/>
      <c r="V108" s="3">
        <v>0</v>
      </c>
      <c r="W108" s="33"/>
      <c r="X108" s="19"/>
    </row>
    <row r="109" spans="1:24" s="6" customFormat="1" x14ac:dyDescent="0.25">
      <c r="A109" s="21" t="s">
        <v>19</v>
      </c>
      <c r="B109" s="22" t="s">
        <v>19</v>
      </c>
      <c r="C109" s="19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3"/>
      <c r="P109" s="3"/>
      <c r="Q109" s="33"/>
      <c r="R109" s="3"/>
      <c r="S109" s="33"/>
      <c r="T109" s="3"/>
      <c r="U109" s="33"/>
      <c r="V109" s="3"/>
      <c r="W109" s="33"/>
      <c r="X109" s="19"/>
    </row>
    <row r="110" spans="1:24" s="6" customFormat="1" ht="38.25" x14ac:dyDescent="0.25">
      <c r="A110" s="21" t="s">
        <v>94</v>
      </c>
      <c r="B110" s="22" t="s">
        <v>95</v>
      </c>
      <c r="C110" s="19" t="s">
        <v>17</v>
      </c>
      <c r="D110" s="3">
        <v>0</v>
      </c>
      <c r="E110" s="3">
        <v>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3"/>
      <c r="P110" s="3">
        <v>0</v>
      </c>
      <c r="Q110" s="33"/>
      <c r="R110" s="3">
        <v>0</v>
      </c>
      <c r="S110" s="33"/>
      <c r="T110" s="3">
        <v>0</v>
      </c>
      <c r="U110" s="33"/>
      <c r="V110" s="3">
        <v>0</v>
      </c>
      <c r="W110" s="33"/>
      <c r="X110" s="19"/>
    </row>
    <row r="111" spans="1:24" s="6" customFormat="1" x14ac:dyDescent="0.25">
      <c r="A111" s="21" t="s">
        <v>19</v>
      </c>
      <c r="B111" s="22" t="s">
        <v>19</v>
      </c>
      <c r="C111" s="19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3"/>
      <c r="P111" s="3"/>
      <c r="Q111" s="33"/>
      <c r="R111" s="3"/>
      <c r="S111" s="33"/>
      <c r="T111" s="3"/>
      <c r="U111" s="33"/>
      <c r="V111" s="3"/>
      <c r="W111" s="33"/>
      <c r="X111" s="19"/>
    </row>
    <row r="112" spans="1:24" s="6" customFormat="1" ht="51" x14ac:dyDescent="0.25">
      <c r="A112" s="21" t="s">
        <v>96</v>
      </c>
      <c r="B112" s="22" t="s">
        <v>97</v>
      </c>
      <c r="C112" s="19" t="s">
        <v>17</v>
      </c>
      <c r="D112" s="3"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3"/>
      <c r="P112" s="3">
        <v>0</v>
      </c>
      <c r="Q112" s="33"/>
      <c r="R112" s="3">
        <v>0</v>
      </c>
      <c r="S112" s="33"/>
      <c r="T112" s="3">
        <v>0</v>
      </c>
      <c r="U112" s="33"/>
      <c r="V112" s="3">
        <v>0</v>
      </c>
      <c r="W112" s="33"/>
      <c r="X112" s="19"/>
    </row>
    <row r="113" spans="1:24" s="6" customFormat="1" x14ac:dyDescent="0.25">
      <c r="A113" s="21" t="s">
        <v>19</v>
      </c>
      <c r="B113" s="22" t="s">
        <v>19</v>
      </c>
      <c r="C113" s="19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3"/>
      <c r="P113" s="3"/>
      <c r="Q113" s="33"/>
      <c r="R113" s="3"/>
      <c r="S113" s="33"/>
      <c r="T113" s="3"/>
      <c r="U113" s="33"/>
      <c r="V113" s="3"/>
      <c r="W113" s="33"/>
      <c r="X113" s="19"/>
    </row>
    <row r="114" spans="1:24" s="6" customFormat="1" ht="51" x14ac:dyDescent="0.25">
      <c r="A114" s="21" t="s">
        <v>98</v>
      </c>
      <c r="B114" s="22" t="s">
        <v>99</v>
      </c>
      <c r="C114" s="19" t="s">
        <v>17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3"/>
      <c r="P114" s="3">
        <v>0</v>
      </c>
      <c r="Q114" s="33"/>
      <c r="R114" s="3">
        <v>0</v>
      </c>
      <c r="S114" s="33"/>
      <c r="T114" s="3">
        <v>0</v>
      </c>
      <c r="U114" s="33"/>
      <c r="V114" s="3">
        <v>0</v>
      </c>
      <c r="W114" s="33"/>
      <c r="X114" s="19"/>
    </row>
    <row r="115" spans="1:24" s="6" customFormat="1" x14ac:dyDescent="0.25">
      <c r="A115" s="21" t="s">
        <v>19</v>
      </c>
      <c r="B115" s="22" t="s">
        <v>19</v>
      </c>
      <c r="C115" s="19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3"/>
      <c r="P115" s="3"/>
      <c r="Q115" s="33"/>
      <c r="R115" s="3"/>
      <c r="S115" s="33"/>
      <c r="T115" s="3"/>
      <c r="U115" s="33"/>
      <c r="V115" s="3"/>
      <c r="W115" s="33"/>
      <c r="X115" s="19"/>
    </row>
    <row r="116" spans="1:24" s="6" customFormat="1" ht="38.25" x14ac:dyDescent="0.25">
      <c r="A116" s="21" t="s">
        <v>100</v>
      </c>
      <c r="B116" s="22" t="s">
        <v>101</v>
      </c>
      <c r="C116" s="19" t="s">
        <v>17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3"/>
      <c r="P116" s="3">
        <v>0</v>
      </c>
      <c r="Q116" s="33"/>
      <c r="R116" s="3">
        <v>0</v>
      </c>
      <c r="S116" s="33"/>
      <c r="T116" s="3">
        <v>0</v>
      </c>
      <c r="U116" s="33"/>
      <c r="V116" s="3">
        <v>0</v>
      </c>
      <c r="W116" s="33"/>
      <c r="X116" s="19"/>
    </row>
    <row r="117" spans="1:24" s="6" customFormat="1" x14ac:dyDescent="0.25">
      <c r="A117" s="21" t="s">
        <v>19</v>
      </c>
      <c r="B117" s="22" t="s">
        <v>19</v>
      </c>
      <c r="C117" s="19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3"/>
      <c r="P117" s="3"/>
      <c r="Q117" s="33"/>
      <c r="R117" s="3"/>
      <c r="S117" s="33"/>
      <c r="T117" s="3"/>
      <c r="U117" s="33"/>
      <c r="V117" s="3"/>
      <c r="W117" s="33"/>
      <c r="X117" s="19"/>
    </row>
    <row r="118" spans="1:24" s="6" customFormat="1" ht="51" x14ac:dyDescent="0.25">
      <c r="A118" s="21" t="s">
        <v>102</v>
      </c>
      <c r="B118" s="22" t="s">
        <v>103</v>
      </c>
      <c r="C118" s="19" t="s">
        <v>17</v>
      </c>
      <c r="D118" s="3">
        <v>0</v>
      </c>
      <c r="E118" s="3">
        <v>0</v>
      </c>
      <c r="F118" s="3">
        <v>0</v>
      </c>
      <c r="G118" s="3">
        <v>0</v>
      </c>
      <c r="H118" s="3">
        <v>0</v>
      </c>
      <c r="I118" s="3">
        <v>0</v>
      </c>
      <c r="J118" s="3">
        <v>0</v>
      </c>
      <c r="K118" s="3">
        <v>0</v>
      </c>
      <c r="L118" s="3">
        <v>0</v>
      </c>
      <c r="M118" s="3">
        <v>0</v>
      </c>
      <c r="N118" s="3">
        <v>0</v>
      </c>
      <c r="O118" s="33"/>
      <c r="P118" s="3">
        <v>0</v>
      </c>
      <c r="Q118" s="33"/>
      <c r="R118" s="3">
        <v>0</v>
      </c>
      <c r="S118" s="33"/>
      <c r="T118" s="3">
        <v>0</v>
      </c>
      <c r="U118" s="33"/>
      <c r="V118" s="3">
        <v>0</v>
      </c>
      <c r="W118" s="33"/>
      <c r="X118" s="19"/>
    </row>
    <row r="119" spans="1:24" s="6" customFormat="1" x14ac:dyDescent="0.25">
      <c r="A119" s="21" t="s">
        <v>19</v>
      </c>
      <c r="B119" s="22" t="s">
        <v>19</v>
      </c>
      <c r="C119" s="19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3"/>
      <c r="P119" s="3"/>
      <c r="Q119" s="33"/>
      <c r="R119" s="3"/>
      <c r="S119" s="33"/>
      <c r="T119" s="3"/>
      <c r="U119" s="33"/>
      <c r="V119" s="3"/>
      <c r="W119" s="33"/>
      <c r="X119" s="19"/>
    </row>
    <row r="120" spans="1:24" s="6" customFormat="1" ht="51" x14ac:dyDescent="0.25">
      <c r="A120" s="21" t="s">
        <v>104</v>
      </c>
      <c r="B120" s="22" t="s">
        <v>105</v>
      </c>
      <c r="C120" s="19" t="s">
        <v>17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3"/>
      <c r="P120" s="3">
        <v>0</v>
      </c>
      <c r="Q120" s="33"/>
      <c r="R120" s="3">
        <v>0</v>
      </c>
      <c r="S120" s="33"/>
      <c r="T120" s="3">
        <v>0</v>
      </c>
      <c r="U120" s="33"/>
      <c r="V120" s="3">
        <v>0</v>
      </c>
      <c r="W120" s="33"/>
      <c r="X120" s="19"/>
    </row>
    <row r="121" spans="1:24" s="6" customFormat="1" ht="25.5" x14ac:dyDescent="0.25">
      <c r="A121" s="21" t="s">
        <v>106</v>
      </c>
      <c r="B121" s="22" t="s">
        <v>107</v>
      </c>
      <c r="C121" s="19" t="s">
        <v>17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0</v>
      </c>
      <c r="K121" s="3">
        <v>0</v>
      </c>
      <c r="L121" s="3">
        <v>0</v>
      </c>
      <c r="M121" s="3">
        <v>0</v>
      </c>
      <c r="N121" s="3">
        <v>0</v>
      </c>
      <c r="O121" s="33"/>
      <c r="P121" s="3">
        <v>0</v>
      </c>
      <c r="Q121" s="33"/>
      <c r="R121" s="3">
        <v>0</v>
      </c>
      <c r="S121" s="33"/>
      <c r="T121" s="3">
        <v>0</v>
      </c>
      <c r="U121" s="33"/>
      <c r="V121" s="3">
        <v>0</v>
      </c>
      <c r="W121" s="33"/>
      <c r="X121" s="19"/>
    </row>
    <row r="122" spans="1:24" s="6" customFormat="1" x14ac:dyDescent="0.25">
      <c r="A122" s="21" t="s">
        <v>19</v>
      </c>
      <c r="B122" s="22" t="s">
        <v>19</v>
      </c>
      <c r="C122" s="19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3"/>
      <c r="P122" s="3"/>
      <c r="Q122" s="33"/>
      <c r="R122" s="3"/>
      <c r="S122" s="33"/>
      <c r="T122" s="3"/>
      <c r="U122" s="33"/>
      <c r="V122" s="3"/>
      <c r="W122" s="33"/>
      <c r="X122" s="19"/>
    </row>
    <row r="123" spans="1:24" s="6" customFormat="1" ht="38.25" x14ac:dyDescent="0.25">
      <c r="A123" s="21" t="s">
        <v>108</v>
      </c>
      <c r="B123" s="22" t="s">
        <v>109</v>
      </c>
      <c r="C123" s="19" t="s">
        <v>17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3"/>
      <c r="P123" s="3">
        <v>0</v>
      </c>
      <c r="Q123" s="33"/>
      <c r="R123" s="3">
        <v>0</v>
      </c>
      <c r="S123" s="33"/>
      <c r="T123" s="3">
        <v>0</v>
      </c>
      <c r="U123" s="33"/>
      <c r="V123" s="3">
        <v>0</v>
      </c>
      <c r="W123" s="33"/>
      <c r="X123" s="19"/>
    </row>
    <row r="124" spans="1:24" s="6" customFormat="1" x14ac:dyDescent="0.25">
      <c r="A124" s="21" t="s">
        <v>19</v>
      </c>
      <c r="B124" s="22" t="s">
        <v>19</v>
      </c>
      <c r="C124" s="19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3"/>
      <c r="P124" s="3"/>
      <c r="Q124" s="33"/>
      <c r="R124" s="3"/>
      <c r="S124" s="33"/>
      <c r="T124" s="3"/>
      <c r="U124" s="33"/>
      <c r="V124" s="3"/>
      <c r="W124" s="33"/>
      <c r="X124" s="19"/>
    </row>
    <row r="125" spans="1:24" s="6" customFormat="1" ht="51" x14ac:dyDescent="0.25">
      <c r="A125" s="27" t="s">
        <v>21</v>
      </c>
      <c r="B125" s="28" t="s">
        <v>110</v>
      </c>
      <c r="C125" s="17" t="s">
        <v>17</v>
      </c>
      <c r="D125" s="2">
        <v>0</v>
      </c>
      <c r="E125" s="2">
        <f t="shared" ref="E125:F125" si="182">SUM(E126:E127)</f>
        <v>0</v>
      </c>
      <c r="F125" s="2">
        <f t="shared" si="182"/>
        <v>0</v>
      </c>
      <c r="G125" s="2">
        <v>0</v>
      </c>
      <c r="H125" s="2">
        <f t="shared" ref="H125" si="183">SUM(H126:H127)</f>
        <v>0</v>
      </c>
      <c r="I125" s="2">
        <v>0</v>
      </c>
      <c r="J125" s="2">
        <f t="shared" ref="J125:K125" si="184">SUM(J126:J127)</f>
        <v>0</v>
      </c>
      <c r="K125" s="2">
        <f t="shared" si="184"/>
        <v>0</v>
      </c>
      <c r="L125" s="2">
        <v>0</v>
      </c>
      <c r="M125" s="2">
        <f t="shared" ref="M125" si="185">SUM(M126:M127)</f>
        <v>0</v>
      </c>
      <c r="N125" s="2">
        <v>0</v>
      </c>
      <c r="O125" s="32"/>
      <c r="P125" s="2">
        <f t="shared" ref="P125:R125" si="186">SUM(P126:P127)</f>
        <v>0</v>
      </c>
      <c r="Q125" s="32"/>
      <c r="R125" s="2">
        <f t="shared" si="186"/>
        <v>0</v>
      </c>
      <c r="S125" s="32"/>
      <c r="T125" s="2">
        <v>0</v>
      </c>
      <c r="U125" s="32"/>
      <c r="V125" s="2">
        <f t="shared" ref="V125" si="187">SUM(V126:V127)</f>
        <v>0</v>
      </c>
      <c r="W125" s="32"/>
      <c r="X125" s="17"/>
    </row>
    <row r="126" spans="1:24" s="6" customFormat="1" ht="63.75" x14ac:dyDescent="0.25">
      <c r="A126" s="21" t="s">
        <v>111</v>
      </c>
      <c r="B126" s="22" t="s">
        <v>112</v>
      </c>
      <c r="C126" s="19" t="s">
        <v>17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3"/>
      <c r="P126" s="3">
        <v>0</v>
      </c>
      <c r="Q126" s="33"/>
      <c r="R126" s="3">
        <v>0</v>
      </c>
      <c r="S126" s="33"/>
      <c r="T126" s="3">
        <v>0</v>
      </c>
      <c r="U126" s="33"/>
      <c r="V126" s="3">
        <v>0</v>
      </c>
      <c r="W126" s="33"/>
      <c r="X126" s="19"/>
    </row>
    <row r="127" spans="1:24" s="6" customFormat="1" x14ac:dyDescent="0.2">
      <c r="A127" s="21" t="s">
        <v>19</v>
      </c>
      <c r="B127" s="29" t="s">
        <v>19</v>
      </c>
      <c r="C127" s="19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3"/>
      <c r="P127" s="3"/>
      <c r="Q127" s="33"/>
      <c r="R127" s="3"/>
      <c r="S127" s="33"/>
      <c r="T127" s="3"/>
      <c r="U127" s="33"/>
      <c r="V127" s="3"/>
      <c r="W127" s="33"/>
      <c r="X127" s="19"/>
    </row>
    <row r="128" spans="1:24" s="6" customFormat="1" ht="63.75" x14ac:dyDescent="0.25">
      <c r="A128" s="21" t="s">
        <v>113</v>
      </c>
      <c r="B128" s="22" t="s">
        <v>114</v>
      </c>
      <c r="C128" s="19" t="s">
        <v>17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3"/>
      <c r="P128" s="3">
        <v>0</v>
      </c>
      <c r="Q128" s="33"/>
      <c r="R128" s="3">
        <v>0</v>
      </c>
      <c r="S128" s="33"/>
      <c r="T128" s="3">
        <v>0</v>
      </c>
      <c r="U128" s="33"/>
      <c r="V128" s="3">
        <v>0</v>
      </c>
      <c r="W128" s="33"/>
      <c r="X128" s="19"/>
    </row>
    <row r="129" spans="1:24" s="6" customFormat="1" x14ac:dyDescent="0.2">
      <c r="A129" s="21" t="s">
        <v>19</v>
      </c>
      <c r="B129" s="29" t="s">
        <v>19</v>
      </c>
      <c r="C129" s="19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3"/>
      <c r="P129" s="3"/>
      <c r="Q129" s="33"/>
      <c r="R129" s="3"/>
      <c r="S129" s="33"/>
      <c r="T129" s="3"/>
      <c r="U129" s="33"/>
      <c r="V129" s="3"/>
      <c r="W129" s="33"/>
      <c r="X129" s="19"/>
    </row>
    <row r="130" spans="1:24" s="6" customFormat="1" ht="38.25" x14ac:dyDescent="0.25">
      <c r="A130" s="27" t="s">
        <v>23</v>
      </c>
      <c r="B130" s="28" t="s">
        <v>115</v>
      </c>
      <c r="C130" s="17" t="s">
        <v>17</v>
      </c>
      <c r="D130" s="2">
        <f t="shared" ref="D130:N130" si="188">SUM(D131:D135)</f>
        <v>2.4409999999999998</v>
      </c>
      <c r="E130" s="2">
        <f t="shared" si="188"/>
        <v>0</v>
      </c>
      <c r="F130" s="2">
        <f t="shared" si="188"/>
        <v>0</v>
      </c>
      <c r="G130" s="2">
        <f t="shared" si="188"/>
        <v>2.4409999999999998</v>
      </c>
      <c r="H130" s="2">
        <f t="shared" si="188"/>
        <v>0</v>
      </c>
      <c r="I130" s="2">
        <f t="shared" si="188"/>
        <v>2.0964999999999998</v>
      </c>
      <c r="J130" s="2">
        <f t="shared" si="188"/>
        <v>0</v>
      </c>
      <c r="K130" s="2">
        <f t="shared" si="188"/>
        <v>0</v>
      </c>
      <c r="L130" s="2">
        <f t="shared" si="188"/>
        <v>2.0964999999999998</v>
      </c>
      <c r="M130" s="2">
        <f t="shared" si="188"/>
        <v>0</v>
      </c>
      <c r="N130" s="2">
        <f t="shared" si="188"/>
        <v>-0.34449999999999997</v>
      </c>
      <c r="O130" s="32"/>
      <c r="P130" s="2">
        <f>SUM(P131:P135)</f>
        <v>0</v>
      </c>
      <c r="Q130" s="32"/>
      <c r="R130" s="2">
        <f>SUM(R131:R135)</f>
        <v>0</v>
      </c>
      <c r="S130" s="32"/>
      <c r="T130" s="2">
        <f>SUM(T131:T135)</f>
        <v>-0.34449999999999997</v>
      </c>
      <c r="U130" s="32"/>
      <c r="V130" s="2">
        <f>SUM(V131:V135)</f>
        <v>0</v>
      </c>
      <c r="W130" s="32"/>
      <c r="X130" s="17"/>
    </row>
    <row r="131" spans="1:24" s="6" customFormat="1" ht="38.25" x14ac:dyDescent="0.25">
      <c r="A131" s="23" t="s">
        <v>23</v>
      </c>
      <c r="B131" s="24" t="s">
        <v>162</v>
      </c>
      <c r="C131" s="25" t="s">
        <v>163</v>
      </c>
      <c r="D131" s="4">
        <f t="shared" ref="D131:D134" si="189">IF(ISERROR(E131+F131+G131+H131),"нд",E131+F131+G131+H131)</f>
        <v>0.67230000000000001</v>
      </c>
      <c r="E131" s="4">
        <v>0</v>
      </c>
      <c r="F131" s="4">
        <v>0</v>
      </c>
      <c r="G131" s="4">
        <v>0.67230000000000001</v>
      </c>
      <c r="H131" s="4">
        <v>0</v>
      </c>
      <c r="I131" s="4">
        <f t="shared" ref="I131:I134" si="190">SUM(J131:M131)</f>
        <v>0.53890000000000005</v>
      </c>
      <c r="J131" s="4">
        <v>0</v>
      </c>
      <c r="K131" s="4">
        <v>0</v>
      </c>
      <c r="L131" s="4">
        <v>0.53890000000000005</v>
      </c>
      <c r="M131" s="4">
        <v>0</v>
      </c>
      <c r="N131" s="4">
        <f t="shared" ref="N131" si="191">IF(ISERROR(P131+R131+T131+V131),"нд",P131+R131+T131+V131)</f>
        <v>-0.13339999999999996</v>
      </c>
      <c r="O131" s="34">
        <f t="shared" ref="O131" si="192">IF(N131="нд","нд",IFERROR(N131/D131*100,IF(I131&gt;0,100,0)))</f>
        <v>-19.842332292131484</v>
      </c>
      <c r="P131" s="4">
        <f t="shared" ref="P131" si="193">IF(ISERROR(J131-E131),"нд",J131-E131)</f>
        <v>0</v>
      </c>
      <c r="Q131" s="34">
        <f t="shared" ref="Q131" si="194">IF(P131="нд","нд",IFERROR(P131/E131*100,IF(J131&gt;0,100,0)))</f>
        <v>0</v>
      </c>
      <c r="R131" s="4">
        <f t="shared" ref="R131" si="195">IF(ISERROR(K131-F131),"нд",K131-F131)</f>
        <v>0</v>
      </c>
      <c r="S131" s="34">
        <f t="shared" ref="S131" si="196">IF(R131="нд","нд",IFERROR(R131/F131*100,IF(K131&gt;0,100,0)))</f>
        <v>0</v>
      </c>
      <c r="T131" s="4">
        <f t="shared" ref="T131" si="197">IF(ISERROR(L131-G131),"нд",L131-G131)</f>
        <v>-0.13339999999999996</v>
      </c>
      <c r="U131" s="34">
        <f t="shared" ref="U131" si="198">IF(T131="нд","нд",IFERROR(T131/G131*100,IF(L131&gt;0,100,0)))</f>
        <v>-19.842332292131484</v>
      </c>
      <c r="V131" s="4">
        <f t="shared" ref="V131" si="199">IF(ISERROR(M131-H131),"нд",M131-H131)</f>
        <v>0</v>
      </c>
      <c r="W131" s="34">
        <f t="shared" ref="W131" si="200">IF(V131="нд","нд",IFERROR(V131/H131*100,IF(M131&gt;0,100,0)))</f>
        <v>0</v>
      </c>
      <c r="X131" s="38" t="s">
        <v>197</v>
      </c>
    </row>
    <row r="132" spans="1:24" s="6" customFormat="1" ht="51" x14ac:dyDescent="0.25">
      <c r="A132" s="23" t="s">
        <v>23</v>
      </c>
      <c r="B132" s="24" t="s">
        <v>164</v>
      </c>
      <c r="C132" s="25" t="s">
        <v>165</v>
      </c>
      <c r="D132" s="4">
        <f t="shared" si="189"/>
        <v>0.25459999999999999</v>
      </c>
      <c r="E132" s="4">
        <v>0</v>
      </c>
      <c r="F132" s="4">
        <v>0</v>
      </c>
      <c r="G132" s="4">
        <v>0.25459999999999999</v>
      </c>
      <c r="H132" s="4">
        <v>0</v>
      </c>
      <c r="I132" s="4">
        <f t="shared" si="190"/>
        <v>0.2419</v>
      </c>
      <c r="J132" s="4">
        <v>0</v>
      </c>
      <c r="K132" s="4">
        <v>0</v>
      </c>
      <c r="L132" s="4">
        <v>0.2419</v>
      </c>
      <c r="M132" s="4">
        <v>0</v>
      </c>
      <c r="N132" s="4">
        <f t="shared" ref="N132:N134" si="201">IF(ISERROR(P132+R132+T132+V132),"нд",P132+R132+T132+V132)</f>
        <v>-1.2699999999999989E-2</v>
      </c>
      <c r="O132" s="34">
        <f t="shared" ref="O132:O134" si="202">IF(N132="нд","нд",IFERROR(N132/D132*100,IF(I132&gt;0,100,0)))</f>
        <v>-4.9882168106834204</v>
      </c>
      <c r="P132" s="4">
        <f t="shared" ref="P132:P134" si="203">IF(ISERROR(J132-E132),"нд",J132-E132)</f>
        <v>0</v>
      </c>
      <c r="Q132" s="34">
        <f t="shared" ref="Q132:Q134" si="204">IF(P132="нд","нд",IFERROR(P132/E132*100,IF(J132&gt;0,100,0)))</f>
        <v>0</v>
      </c>
      <c r="R132" s="4">
        <f t="shared" ref="R132:R134" si="205">IF(ISERROR(K132-F132),"нд",K132-F132)</f>
        <v>0</v>
      </c>
      <c r="S132" s="34">
        <f t="shared" ref="S132:S134" si="206">IF(R132="нд","нд",IFERROR(R132/F132*100,IF(K132&gt;0,100,0)))</f>
        <v>0</v>
      </c>
      <c r="T132" s="4">
        <f t="shared" ref="T132:T134" si="207">IF(ISERROR(L132-G132),"нд",L132-G132)</f>
        <v>-1.2699999999999989E-2</v>
      </c>
      <c r="U132" s="34">
        <f t="shared" ref="U132:U134" si="208">IF(T132="нд","нд",IFERROR(T132/G132*100,IF(L132&gt;0,100,0)))</f>
        <v>-4.9882168106834204</v>
      </c>
      <c r="V132" s="4">
        <f t="shared" ref="V132:V134" si="209">IF(ISERROR(M132-H132),"нд",M132-H132)</f>
        <v>0</v>
      </c>
      <c r="W132" s="34">
        <f t="shared" ref="W132:W134" si="210">IF(V132="нд","нд",IFERROR(V132/H132*100,IF(M132&gt;0,100,0)))</f>
        <v>0</v>
      </c>
      <c r="X132" s="25"/>
    </row>
    <row r="133" spans="1:24" s="6" customFormat="1" ht="25.5" x14ac:dyDescent="0.25">
      <c r="A133" s="23" t="s">
        <v>23</v>
      </c>
      <c r="B133" s="24" t="s">
        <v>186</v>
      </c>
      <c r="C133" s="25" t="s">
        <v>187</v>
      </c>
      <c r="D133" s="4">
        <f t="shared" si="189"/>
        <v>0.84440000000000004</v>
      </c>
      <c r="E133" s="4">
        <v>0</v>
      </c>
      <c r="F133" s="4">
        <v>0</v>
      </c>
      <c r="G133" s="4">
        <v>0.84440000000000004</v>
      </c>
      <c r="H133" s="4">
        <v>0</v>
      </c>
      <c r="I133" s="4">
        <f t="shared" si="190"/>
        <v>0.69079999999999997</v>
      </c>
      <c r="J133" s="4">
        <v>0</v>
      </c>
      <c r="K133" s="4">
        <v>0</v>
      </c>
      <c r="L133" s="4">
        <v>0.69079999999999997</v>
      </c>
      <c r="M133" s="4">
        <v>0</v>
      </c>
      <c r="N133" s="4">
        <f t="shared" si="201"/>
        <v>-0.15360000000000007</v>
      </c>
      <c r="O133" s="34">
        <f t="shared" si="202"/>
        <v>-18.190431075319761</v>
      </c>
      <c r="P133" s="4">
        <f t="shared" si="203"/>
        <v>0</v>
      </c>
      <c r="Q133" s="34">
        <f t="shared" si="204"/>
        <v>0</v>
      </c>
      <c r="R133" s="4">
        <f t="shared" si="205"/>
        <v>0</v>
      </c>
      <c r="S133" s="34">
        <f t="shared" si="206"/>
        <v>0</v>
      </c>
      <c r="T133" s="4">
        <f t="shared" si="207"/>
        <v>-0.15360000000000007</v>
      </c>
      <c r="U133" s="34">
        <f t="shared" si="208"/>
        <v>-18.190431075319761</v>
      </c>
      <c r="V133" s="4">
        <f t="shared" si="209"/>
        <v>0</v>
      </c>
      <c r="W133" s="34">
        <f t="shared" si="210"/>
        <v>0</v>
      </c>
      <c r="X133" s="38" t="s">
        <v>197</v>
      </c>
    </row>
    <row r="134" spans="1:24" s="6" customFormat="1" ht="25.5" x14ac:dyDescent="0.25">
      <c r="A134" s="23" t="s">
        <v>23</v>
      </c>
      <c r="B134" s="24" t="s">
        <v>188</v>
      </c>
      <c r="C134" s="25" t="s">
        <v>189</v>
      </c>
      <c r="D134" s="4">
        <f t="shared" si="189"/>
        <v>0.66969999999999996</v>
      </c>
      <c r="E134" s="4">
        <v>0</v>
      </c>
      <c r="F134" s="4">
        <v>0</v>
      </c>
      <c r="G134" s="4">
        <v>0.66969999999999996</v>
      </c>
      <c r="H134" s="4">
        <v>0</v>
      </c>
      <c r="I134" s="4">
        <f t="shared" si="190"/>
        <v>0.62490000000000001</v>
      </c>
      <c r="J134" s="4">
        <v>0</v>
      </c>
      <c r="K134" s="4">
        <v>0</v>
      </c>
      <c r="L134" s="4">
        <v>0.62490000000000001</v>
      </c>
      <c r="M134" s="4">
        <v>0</v>
      </c>
      <c r="N134" s="4">
        <f t="shared" si="201"/>
        <v>-4.4799999999999951E-2</v>
      </c>
      <c r="O134" s="34">
        <f t="shared" si="202"/>
        <v>-6.6895624906674556</v>
      </c>
      <c r="P134" s="4">
        <f t="shared" si="203"/>
        <v>0</v>
      </c>
      <c r="Q134" s="34">
        <f t="shared" si="204"/>
        <v>0</v>
      </c>
      <c r="R134" s="4">
        <f t="shared" si="205"/>
        <v>0</v>
      </c>
      <c r="S134" s="34">
        <f t="shared" si="206"/>
        <v>0</v>
      </c>
      <c r="T134" s="4">
        <f t="shared" si="207"/>
        <v>-4.4799999999999951E-2</v>
      </c>
      <c r="U134" s="34">
        <f t="shared" si="208"/>
        <v>-6.6895624906674556</v>
      </c>
      <c r="V134" s="4">
        <f t="shared" si="209"/>
        <v>0</v>
      </c>
      <c r="W134" s="34">
        <f t="shared" si="210"/>
        <v>0</v>
      </c>
      <c r="X134" s="38"/>
    </row>
    <row r="135" spans="1:24" s="6" customFormat="1" x14ac:dyDescent="0.2">
      <c r="A135" s="21" t="s">
        <v>19</v>
      </c>
      <c r="B135" s="29" t="s">
        <v>19</v>
      </c>
      <c r="C135" s="30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35"/>
      <c r="P135" s="5"/>
      <c r="Q135" s="35"/>
      <c r="R135" s="5"/>
      <c r="S135" s="35"/>
      <c r="T135" s="5"/>
      <c r="U135" s="35"/>
      <c r="V135" s="5"/>
      <c r="W135" s="35"/>
      <c r="X135" s="30"/>
    </row>
    <row r="136" spans="1:24" s="6" customFormat="1" ht="38.25" x14ac:dyDescent="0.2">
      <c r="A136" s="27" t="s">
        <v>24</v>
      </c>
      <c r="B136" s="31" t="s">
        <v>116</v>
      </c>
      <c r="C136" s="17" t="s">
        <v>17</v>
      </c>
      <c r="D136" s="2">
        <f>SUM(D137:D138)</f>
        <v>4.9664000000000001</v>
      </c>
      <c r="E136" s="2">
        <f t="shared" ref="E136:V136" si="211">SUM(E137:E138)</f>
        <v>0</v>
      </c>
      <c r="F136" s="2">
        <f t="shared" si="211"/>
        <v>0</v>
      </c>
      <c r="G136" s="2">
        <f t="shared" si="211"/>
        <v>4.9664000000000001</v>
      </c>
      <c r="H136" s="2">
        <f t="shared" si="211"/>
        <v>0</v>
      </c>
      <c r="I136" s="2">
        <f t="shared" si="211"/>
        <v>4.9219999999999997</v>
      </c>
      <c r="J136" s="2">
        <f t="shared" si="211"/>
        <v>0</v>
      </c>
      <c r="K136" s="2">
        <f t="shared" si="211"/>
        <v>0</v>
      </c>
      <c r="L136" s="2">
        <f t="shared" si="211"/>
        <v>4.9219999999999997</v>
      </c>
      <c r="M136" s="2">
        <f t="shared" si="211"/>
        <v>0</v>
      </c>
      <c r="N136" s="2">
        <f t="shared" si="211"/>
        <v>-4.4400000000000439E-2</v>
      </c>
      <c r="O136" s="32"/>
      <c r="P136" s="2">
        <f t="shared" si="211"/>
        <v>0</v>
      </c>
      <c r="Q136" s="32"/>
      <c r="R136" s="2">
        <f t="shared" si="211"/>
        <v>0</v>
      </c>
      <c r="S136" s="32"/>
      <c r="T136" s="2">
        <f t="shared" si="211"/>
        <v>-4.4400000000000439E-2</v>
      </c>
      <c r="U136" s="32"/>
      <c r="V136" s="2">
        <f t="shared" si="211"/>
        <v>0</v>
      </c>
      <c r="W136" s="32"/>
      <c r="X136" s="17"/>
    </row>
    <row r="137" spans="1:24" s="6" customFormat="1" x14ac:dyDescent="0.25">
      <c r="A137" s="23" t="s">
        <v>24</v>
      </c>
      <c r="B137" s="24" t="s">
        <v>194</v>
      </c>
      <c r="C137" s="25" t="s">
        <v>195</v>
      </c>
      <c r="D137" s="4">
        <f t="shared" ref="D137" si="212">IF(ISERROR(E137+F137+G137+H137),"нд",E137+F137+G137+H137)</f>
        <v>4.9664000000000001</v>
      </c>
      <c r="E137" s="4">
        <v>0</v>
      </c>
      <c r="F137" s="4">
        <v>0</v>
      </c>
      <c r="G137" s="4">
        <v>4.9664000000000001</v>
      </c>
      <c r="H137" s="4">
        <v>0</v>
      </c>
      <c r="I137" s="4">
        <f t="shared" ref="I137" si="213">SUM(J137:M137)</f>
        <v>4.9219999999999997</v>
      </c>
      <c r="J137" s="4">
        <v>0</v>
      </c>
      <c r="K137" s="4">
        <v>0</v>
      </c>
      <c r="L137" s="4">
        <v>4.9219999999999997</v>
      </c>
      <c r="M137" s="4">
        <v>0</v>
      </c>
      <c r="N137" s="4">
        <f t="shared" ref="N137" si="214">IF(ISERROR(P137+R137+T137+V137),"нд",P137+R137+T137+V137)</f>
        <v>-4.4400000000000439E-2</v>
      </c>
      <c r="O137" s="34">
        <f t="shared" ref="O137" si="215">IF(N137="нд","нд",IFERROR(N137/D137*100,IF(I137&gt;0,100,0)))</f>
        <v>-0.8940077319587717</v>
      </c>
      <c r="P137" s="4">
        <f t="shared" ref="P137" si="216">IF(ISERROR(J137-E137),"нд",J137-E137)</f>
        <v>0</v>
      </c>
      <c r="Q137" s="34">
        <f t="shared" ref="Q137" si="217">IF(P137="нд","нд",IFERROR(P137/E137*100,IF(J137&gt;0,100,0)))</f>
        <v>0</v>
      </c>
      <c r="R137" s="4">
        <f t="shared" ref="R137" si="218">IF(ISERROR(K137-F137),"нд",K137-F137)</f>
        <v>0</v>
      </c>
      <c r="S137" s="34">
        <f t="shared" ref="S137" si="219">IF(R137="нд","нд",IFERROR(R137/F137*100,IF(K137&gt;0,100,0)))</f>
        <v>0</v>
      </c>
      <c r="T137" s="4">
        <f t="shared" ref="T137" si="220">IF(ISERROR(L137-G137),"нд",L137-G137)</f>
        <v>-4.4400000000000439E-2</v>
      </c>
      <c r="U137" s="34">
        <f t="shared" ref="U137" si="221">IF(T137="нд","нд",IFERROR(T137/G137*100,IF(L137&gt;0,100,0)))</f>
        <v>-0.8940077319587717</v>
      </c>
      <c r="V137" s="4">
        <f t="shared" ref="V137" si="222">IF(ISERROR(M137-H137),"нд",M137-H137)</f>
        <v>0</v>
      </c>
      <c r="W137" s="34">
        <f t="shared" ref="W137" si="223">IF(V137="нд","нд",IFERROR(V137/H137*100,IF(M137&gt;0,100,0)))</f>
        <v>0</v>
      </c>
      <c r="X137" s="25"/>
    </row>
    <row r="138" spans="1:24" s="6" customFormat="1" x14ac:dyDescent="0.2">
      <c r="A138" s="21" t="s">
        <v>19</v>
      </c>
      <c r="B138" s="29" t="s">
        <v>19</v>
      </c>
      <c r="C138" s="3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35"/>
      <c r="P138" s="5"/>
      <c r="Q138" s="35"/>
      <c r="R138" s="5"/>
      <c r="S138" s="35"/>
      <c r="T138" s="5"/>
      <c r="U138" s="35"/>
      <c r="V138" s="5"/>
      <c r="W138" s="35"/>
      <c r="X138" s="30"/>
    </row>
    <row r="139" spans="1:24" s="6" customFormat="1" ht="25.5" x14ac:dyDescent="0.25">
      <c r="A139" s="27" t="s">
        <v>117</v>
      </c>
      <c r="B139" s="28" t="s">
        <v>118</v>
      </c>
      <c r="C139" s="17" t="s">
        <v>17</v>
      </c>
      <c r="D139" s="2">
        <f t="shared" ref="D139:N139" si="224">SUM(D140:D146)</f>
        <v>9.8538999999999994</v>
      </c>
      <c r="E139" s="2">
        <f t="shared" si="224"/>
        <v>0</v>
      </c>
      <c r="F139" s="2">
        <f t="shared" si="224"/>
        <v>0</v>
      </c>
      <c r="G139" s="2">
        <f t="shared" si="224"/>
        <v>9.8538999999999994</v>
      </c>
      <c r="H139" s="2">
        <f t="shared" si="224"/>
        <v>0</v>
      </c>
      <c r="I139" s="2">
        <f t="shared" si="224"/>
        <v>10.076099999999999</v>
      </c>
      <c r="J139" s="2">
        <f t="shared" si="224"/>
        <v>0</v>
      </c>
      <c r="K139" s="2">
        <f t="shared" si="224"/>
        <v>0</v>
      </c>
      <c r="L139" s="2">
        <f t="shared" si="224"/>
        <v>10.0585</v>
      </c>
      <c r="M139" s="2">
        <f t="shared" si="224"/>
        <v>1.7600000000000001E-2</v>
      </c>
      <c r="N139" s="2">
        <f t="shared" si="224"/>
        <v>0.22219999999999948</v>
      </c>
      <c r="O139" s="32"/>
      <c r="P139" s="2">
        <f>SUM(P140:P146)</f>
        <v>0</v>
      </c>
      <c r="Q139" s="32"/>
      <c r="R139" s="2">
        <f>SUM(R140:R146)</f>
        <v>0</v>
      </c>
      <c r="S139" s="32"/>
      <c r="T139" s="2">
        <f>SUM(T140:T146)</f>
        <v>0.20459999999999948</v>
      </c>
      <c r="U139" s="32"/>
      <c r="V139" s="2">
        <f>SUM(V140:V146)</f>
        <v>1.7600000000000001E-2</v>
      </c>
      <c r="W139" s="32"/>
      <c r="X139" s="17"/>
    </row>
    <row r="140" spans="1:24" s="6" customFormat="1" ht="38.25" x14ac:dyDescent="0.25">
      <c r="A140" s="23" t="s">
        <v>117</v>
      </c>
      <c r="B140" s="26" t="s">
        <v>190</v>
      </c>
      <c r="C140" s="25" t="s">
        <v>25</v>
      </c>
      <c r="D140" s="4">
        <f t="shared" ref="D140:D145" si="225">IF(ISERROR(E140+F140+G140+H140),"нд",E140+F140+G140+H140)</f>
        <v>0.2374</v>
      </c>
      <c r="E140" s="4">
        <v>0</v>
      </c>
      <c r="F140" s="4">
        <v>0</v>
      </c>
      <c r="G140" s="4">
        <v>0.2374</v>
      </c>
      <c r="H140" s="4">
        <v>0</v>
      </c>
      <c r="I140" s="4">
        <f t="shared" ref="I140:I145" si="226">SUM(J140:M140)</f>
        <v>0.2417</v>
      </c>
      <c r="J140" s="4">
        <v>0</v>
      </c>
      <c r="K140" s="4">
        <v>0</v>
      </c>
      <c r="L140" s="4">
        <v>0.2417</v>
      </c>
      <c r="M140" s="4">
        <v>0</v>
      </c>
      <c r="N140" s="4">
        <f t="shared" ref="N140" si="227">IF(ISERROR(P140+R140+T140+V140),"нд",P140+R140+T140+V140)</f>
        <v>4.2999999999999983E-3</v>
      </c>
      <c r="O140" s="34">
        <f t="shared" ref="O140" si="228">IF(N140="нд","нд",IFERROR(N140/D140*100,IF(I140&gt;0,100,0)))</f>
        <v>1.81128896377422</v>
      </c>
      <c r="P140" s="4">
        <f t="shared" ref="P140" si="229">IF(ISERROR(J140-E140),"нд",J140-E140)</f>
        <v>0</v>
      </c>
      <c r="Q140" s="34">
        <f t="shared" ref="Q140" si="230">IF(P140="нд","нд",IFERROR(P140/E140*100,IF(J140&gt;0,100,0)))</f>
        <v>0</v>
      </c>
      <c r="R140" s="4">
        <f t="shared" ref="R140" si="231">IF(ISERROR(K140-F140),"нд",K140-F140)</f>
        <v>0</v>
      </c>
      <c r="S140" s="34">
        <f t="shared" ref="S140" si="232">IF(R140="нд","нд",IFERROR(R140/F140*100,IF(K140&gt;0,100,0)))</f>
        <v>0</v>
      </c>
      <c r="T140" s="4">
        <f t="shared" ref="T140" si="233">IF(ISERROR(L140-G140),"нд",L140-G140)</f>
        <v>4.2999999999999983E-3</v>
      </c>
      <c r="U140" s="34">
        <f t="shared" ref="U140" si="234">IF(T140="нд","нд",IFERROR(T140/G140*100,IF(L140&gt;0,100,0)))</f>
        <v>1.81128896377422</v>
      </c>
      <c r="V140" s="4">
        <f t="shared" ref="V140" si="235">IF(ISERROR(M140-H140),"нд",M140-H140)</f>
        <v>0</v>
      </c>
      <c r="W140" s="34">
        <f t="shared" ref="W140" si="236">IF(V140="нд","нд",IFERROR(V140/H140*100,IF(M140&gt;0,100,0)))</f>
        <v>0</v>
      </c>
      <c r="X140" s="38"/>
    </row>
    <row r="141" spans="1:24" s="6" customFormat="1" x14ac:dyDescent="0.25">
      <c r="A141" s="23" t="s">
        <v>117</v>
      </c>
      <c r="B141" s="26" t="s">
        <v>119</v>
      </c>
      <c r="C141" s="25" t="s">
        <v>27</v>
      </c>
      <c r="D141" s="4">
        <f t="shared" si="225"/>
        <v>0.1</v>
      </c>
      <c r="E141" s="4">
        <v>0</v>
      </c>
      <c r="F141" s="4">
        <v>0</v>
      </c>
      <c r="G141" s="4">
        <v>0.1</v>
      </c>
      <c r="H141" s="4">
        <v>0</v>
      </c>
      <c r="I141" s="4">
        <f t="shared" si="226"/>
        <v>0.1</v>
      </c>
      <c r="J141" s="4">
        <v>0</v>
      </c>
      <c r="K141" s="4">
        <v>0</v>
      </c>
      <c r="L141" s="4">
        <v>0.1</v>
      </c>
      <c r="M141" s="4">
        <v>0</v>
      </c>
      <c r="N141" s="4">
        <f t="shared" ref="N141:N145" si="237">IF(ISERROR(P141+R141+T141+V141),"нд",P141+R141+T141+V141)</f>
        <v>0</v>
      </c>
      <c r="O141" s="34">
        <f t="shared" ref="O141:O145" si="238">IF(N141="нд","нд",IFERROR(N141/D141*100,IF(I141&gt;0,100,0)))</f>
        <v>0</v>
      </c>
      <c r="P141" s="4">
        <f t="shared" ref="P141:P145" si="239">IF(ISERROR(J141-E141),"нд",J141-E141)</f>
        <v>0</v>
      </c>
      <c r="Q141" s="34">
        <f t="shared" ref="Q141:Q145" si="240">IF(P141="нд","нд",IFERROR(P141/E141*100,IF(J141&gt;0,100,0)))</f>
        <v>0</v>
      </c>
      <c r="R141" s="4">
        <f t="shared" ref="R141:R145" si="241">IF(ISERROR(K141-F141),"нд",K141-F141)</f>
        <v>0</v>
      </c>
      <c r="S141" s="34">
        <f t="shared" ref="S141:S145" si="242">IF(R141="нд","нд",IFERROR(R141/F141*100,IF(K141&gt;0,100,0)))</f>
        <v>0</v>
      </c>
      <c r="T141" s="4">
        <f t="shared" ref="T141:T145" si="243">IF(ISERROR(L141-G141),"нд",L141-G141)</f>
        <v>0</v>
      </c>
      <c r="U141" s="34">
        <f t="shared" ref="U141:U145" si="244">IF(T141="нд","нд",IFERROR(T141/G141*100,IF(L141&gt;0,100,0)))</f>
        <v>0</v>
      </c>
      <c r="V141" s="4">
        <f t="shared" ref="V141:V145" si="245">IF(ISERROR(M141-H141),"нд",M141-H141)</f>
        <v>0</v>
      </c>
      <c r="W141" s="34">
        <f t="shared" ref="W141:W145" si="246">IF(V141="нд","нд",IFERROR(V141/H141*100,IF(M141&gt;0,100,0)))</f>
        <v>0</v>
      </c>
      <c r="X141" s="38"/>
    </row>
    <row r="142" spans="1:24" s="6" customFormat="1" x14ac:dyDescent="0.25">
      <c r="A142" s="23" t="s">
        <v>117</v>
      </c>
      <c r="B142" s="26" t="s">
        <v>191</v>
      </c>
      <c r="C142" s="25" t="s">
        <v>26</v>
      </c>
      <c r="D142" s="4">
        <f t="shared" si="225"/>
        <v>2.27</v>
      </c>
      <c r="E142" s="4">
        <v>0</v>
      </c>
      <c r="F142" s="4">
        <v>0</v>
      </c>
      <c r="G142" s="4">
        <v>2.27</v>
      </c>
      <c r="H142" s="4">
        <v>0</v>
      </c>
      <c r="I142" s="4">
        <f t="shared" si="226"/>
        <v>2.4690999999999996</v>
      </c>
      <c r="J142" s="4">
        <v>0</v>
      </c>
      <c r="K142" s="4">
        <v>0</v>
      </c>
      <c r="L142" s="4">
        <v>2.4514999999999998</v>
      </c>
      <c r="M142" s="4">
        <v>1.7600000000000001E-2</v>
      </c>
      <c r="N142" s="4">
        <f t="shared" si="237"/>
        <v>0.19909999999999978</v>
      </c>
      <c r="O142" s="34">
        <f t="shared" si="238"/>
        <v>8.7709251101321488</v>
      </c>
      <c r="P142" s="4">
        <f t="shared" si="239"/>
        <v>0</v>
      </c>
      <c r="Q142" s="34">
        <f t="shared" si="240"/>
        <v>0</v>
      </c>
      <c r="R142" s="4">
        <f t="shared" si="241"/>
        <v>0</v>
      </c>
      <c r="S142" s="34">
        <f t="shared" si="242"/>
        <v>0</v>
      </c>
      <c r="T142" s="4">
        <f t="shared" si="243"/>
        <v>0.18149999999999977</v>
      </c>
      <c r="U142" s="34">
        <f t="shared" si="244"/>
        <v>7.9955947136563772</v>
      </c>
      <c r="V142" s="4">
        <f t="shared" si="245"/>
        <v>1.7600000000000001E-2</v>
      </c>
      <c r="W142" s="34">
        <f t="shared" si="246"/>
        <v>100</v>
      </c>
      <c r="X142" s="38"/>
    </row>
    <row r="143" spans="1:24" s="6" customFormat="1" ht="25.5" x14ac:dyDescent="0.25">
      <c r="A143" s="23" t="s">
        <v>117</v>
      </c>
      <c r="B143" s="24" t="s">
        <v>192</v>
      </c>
      <c r="C143" s="25" t="s">
        <v>166</v>
      </c>
      <c r="D143" s="4">
        <f t="shared" si="225"/>
        <v>4.45</v>
      </c>
      <c r="E143" s="4">
        <v>0</v>
      </c>
      <c r="F143" s="4">
        <v>0</v>
      </c>
      <c r="G143" s="4">
        <v>4.45</v>
      </c>
      <c r="H143" s="4">
        <v>0</v>
      </c>
      <c r="I143" s="4">
        <f t="shared" si="226"/>
        <v>4.4478</v>
      </c>
      <c r="J143" s="4">
        <v>0</v>
      </c>
      <c r="K143" s="4">
        <v>0</v>
      </c>
      <c r="L143" s="4">
        <v>4.4478</v>
      </c>
      <c r="M143" s="4">
        <v>0</v>
      </c>
      <c r="N143" s="4">
        <f t="shared" si="237"/>
        <v>-2.2000000000002018E-3</v>
      </c>
      <c r="O143" s="34">
        <f t="shared" si="238"/>
        <v>-4.9438202247195542E-2</v>
      </c>
      <c r="P143" s="4">
        <f t="shared" si="239"/>
        <v>0</v>
      </c>
      <c r="Q143" s="34">
        <f t="shared" si="240"/>
        <v>0</v>
      </c>
      <c r="R143" s="4">
        <f t="shared" si="241"/>
        <v>0</v>
      </c>
      <c r="S143" s="34">
        <f t="shared" si="242"/>
        <v>0</v>
      </c>
      <c r="T143" s="4">
        <f t="shared" si="243"/>
        <v>-2.2000000000002018E-3</v>
      </c>
      <c r="U143" s="34">
        <f t="shared" si="244"/>
        <v>-4.9438202247195542E-2</v>
      </c>
      <c r="V143" s="4">
        <f t="shared" si="245"/>
        <v>0</v>
      </c>
      <c r="W143" s="34">
        <f t="shared" si="246"/>
        <v>0</v>
      </c>
      <c r="X143" s="25"/>
    </row>
    <row r="144" spans="1:24" s="6" customFormat="1" ht="25.5" x14ac:dyDescent="0.25">
      <c r="A144" s="23" t="s">
        <v>117</v>
      </c>
      <c r="B144" s="26" t="s">
        <v>167</v>
      </c>
      <c r="C144" s="25" t="s">
        <v>168</v>
      </c>
      <c r="D144" s="4">
        <f t="shared" si="225"/>
        <v>1.3975</v>
      </c>
      <c r="E144" s="4">
        <v>0</v>
      </c>
      <c r="F144" s="4">
        <v>0</v>
      </c>
      <c r="G144" s="4">
        <v>1.3975</v>
      </c>
      <c r="H144" s="4">
        <v>0</v>
      </c>
      <c r="I144" s="4">
        <f t="shared" si="226"/>
        <v>1.3975</v>
      </c>
      <c r="J144" s="4">
        <v>0</v>
      </c>
      <c r="K144" s="4">
        <v>0</v>
      </c>
      <c r="L144" s="4">
        <v>1.3975</v>
      </c>
      <c r="M144" s="4">
        <v>0</v>
      </c>
      <c r="N144" s="4">
        <f t="shared" si="237"/>
        <v>0</v>
      </c>
      <c r="O144" s="34">
        <f t="shared" si="238"/>
        <v>0</v>
      </c>
      <c r="P144" s="4">
        <f t="shared" si="239"/>
        <v>0</v>
      </c>
      <c r="Q144" s="34">
        <f t="shared" si="240"/>
        <v>0</v>
      </c>
      <c r="R144" s="4">
        <f t="shared" si="241"/>
        <v>0</v>
      </c>
      <c r="S144" s="34">
        <f t="shared" si="242"/>
        <v>0</v>
      </c>
      <c r="T144" s="4">
        <f t="shared" si="243"/>
        <v>0</v>
      </c>
      <c r="U144" s="34">
        <f t="shared" si="244"/>
        <v>0</v>
      </c>
      <c r="V144" s="4">
        <f t="shared" si="245"/>
        <v>0</v>
      </c>
      <c r="W144" s="34">
        <f t="shared" si="246"/>
        <v>0</v>
      </c>
      <c r="X144" s="38"/>
    </row>
    <row r="145" spans="1:24" s="6" customFormat="1" ht="25.5" x14ac:dyDescent="0.25">
      <c r="A145" s="23" t="s">
        <v>117</v>
      </c>
      <c r="B145" s="24" t="s">
        <v>169</v>
      </c>
      <c r="C145" s="25" t="s">
        <v>170</v>
      </c>
      <c r="D145" s="4">
        <f t="shared" si="225"/>
        <v>1.399</v>
      </c>
      <c r="E145" s="4">
        <v>0</v>
      </c>
      <c r="F145" s="4">
        <v>0</v>
      </c>
      <c r="G145" s="4">
        <v>1.399</v>
      </c>
      <c r="H145" s="4">
        <v>0</v>
      </c>
      <c r="I145" s="4">
        <f t="shared" si="226"/>
        <v>1.42</v>
      </c>
      <c r="J145" s="4">
        <v>0</v>
      </c>
      <c r="K145" s="4">
        <v>0</v>
      </c>
      <c r="L145" s="4">
        <v>1.42</v>
      </c>
      <c r="M145" s="4">
        <v>0</v>
      </c>
      <c r="N145" s="4">
        <f t="shared" si="237"/>
        <v>2.0999999999999908E-2</v>
      </c>
      <c r="O145" s="34">
        <f t="shared" si="238"/>
        <v>1.5010721944245824</v>
      </c>
      <c r="P145" s="4">
        <f t="shared" si="239"/>
        <v>0</v>
      </c>
      <c r="Q145" s="34">
        <f t="shared" si="240"/>
        <v>0</v>
      </c>
      <c r="R145" s="4">
        <f t="shared" si="241"/>
        <v>0</v>
      </c>
      <c r="S145" s="34">
        <f t="shared" si="242"/>
        <v>0</v>
      </c>
      <c r="T145" s="4">
        <f t="shared" si="243"/>
        <v>2.0999999999999908E-2</v>
      </c>
      <c r="U145" s="34">
        <f t="shared" si="244"/>
        <v>1.5010721944245824</v>
      </c>
      <c r="V145" s="4">
        <f t="shared" si="245"/>
        <v>0</v>
      </c>
      <c r="W145" s="34">
        <f t="shared" si="246"/>
        <v>0</v>
      </c>
      <c r="X145" s="38" t="s">
        <v>197</v>
      </c>
    </row>
    <row r="146" spans="1:24" x14ac:dyDescent="0.25">
      <c r="A146" s="21" t="s">
        <v>19</v>
      </c>
      <c r="B146" s="29" t="s">
        <v>19</v>
      </c>
      <c r="C146" s="30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35"/>
      <c r="P146" s="5"/>
      <c r="Q146" s="35"/>
      <c r="R146" s="5"/>
      <c r="S146" s="35"/>
      <c r="T146" s="5"/>
      <c r="U146" s="35"/>
      <c r="V146" s="5"/>
      <c r="W146" s="35"/>
      <c r="X146" s="30"/>
    </row>
  </sheetData>
  <mergeCells count="29">
    <mergeCell ref="A4:X4"/>
    <mergeCell ref="A5:X5"/>
    <mergeCell ref="A7:X7"/>
    <mergeCell ref="A10:X10"/>
    <mergeCell ref="A12:X12"/>
    <mergeCell ref="A15:A19"/>
    <mergeCell ref="B15:B19"/>
    <mergeCell ref="C15:C19"/>
    <mergeCell ref="N15:W16"/>
    <mergeCell ref="I18:I19"/>
    <mergeCell ref="J18:J19"/>
    <mergeCell ref="K18:K19"/>
    <mergeCell ref="L18:L19"/>
    <mergeCell ref="M18:M19"/>
    <mergeCell ref="D18:D19"/>
    <mergeCell ref="E18:E19"/>
    <mergeCell ref="F18:F19"/>
    <mergeCell ref="G18:G19"/>
    <mergeCell ref="H18:H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5:M15"/>
  </mergeCells>
  <conditionalFormatting sqref="D21:W32 D138:W146 D79:W81 D34:W77 D33:L33 N33:W33 D83:W136 D82:K82 M82:W82">
    <cfRule type="cellIs" dxfId="4" priority="7" operator="equal">
      <formula>0</formula>
    </cfRule>
  </conditionalFormatting>
  <conditionalFormatting sqref="D78:W78">
    <cfRule type="cellIs" dxfId="3" priority="5" operator="equal">
      <formula>0</formula>
    </cfRule>
  </conditionalFormatting>
  <conditionalFormatting sqref="D137:W137">
    <cfRule type="cellIs" dxfId="2" priority="4" operator="equal">
      <formula>0</formula>
    </cfRule>
  </conditionalFormatting>
  <conditionalFormatting sqref="M33">
    <cfRule type="cellIs" dxfId="1" priority="2" operator="equal">
      <formula>0</formula>
    </cfRule>
  </conditionalFormatting>
  <conditionalFormatting sqref="L82">
    <cfRule type="cellIs" dxfId="0" priority="1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45" fitToHeight="0" orientation="landscape" r:id="rId1"/>
  <ignoredErrors>
    <ignoredError sqref="R130:V130 E125:F125 Q130 E130:G130 P130 D97 E93:F93 O67 H81:L81 U97 S97 Q97 O97 E97:G97 P97 R97 T97 V97 Q67 S67 U67 E35:G35 H125:K125 H130:K130 H93:L93 H97:L97 H35:L35 M81:T81 M125:V125 M130:O130 M93:V93 M97:N97 M35:V35 L67 L85" formulaRange="1"/>
    <ignoredError sqref="A21:A29" numberStoredAsText="1"/>
    <ignoredError sqref="A84 A9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№11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2020-02-06T05:50:43Z</dcterms:modified>
  <cp:contentStatus>готова</cp:contentStatus>
</cp:coreProperties>
</file>