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1" i="1" l="1"/>
  <c r="H101" i="1"/>
  <c r="I102" i="1"/>
  <c r="H102" i="1"/>
  <c r="T101" i="1" l="1"/>
  <c r="U101" i="1" s="1"/>
  <c r="T102" i="1"/>
  <c r="U102" i="1" s="1"/>
  <c r="S102" i="1"/>
  <c r="S101" i="1"/>
  <c r="I139" i="1"/>
  <c r="J134" i="1" l="1"/>
  <c r="K134" i="1"/>
  <c r="L134" i="1"/>
  <c r="M134" i="1"/>
  <c r="N134" i="1"/>
  <c r="O134" i="1"/>
  <c r="P134" i="1"/>
  <c r="Q134" i="1"/>
  <c r="G134" i="1"/>
  <c r="E134" i="1"/>
  <c r="D134" i="1"/>
  <c r="I76" i="1"/>
  <c r="H76" i="1"/>
  <c r="T76" i="1" l="1"/>
  <c r="U76" i="1" s="1"/>
  <c r="S76" i="1"/>
  <c r="F128" i="1"/>
  <c r="F23" i="1" s="1"/>
  <c r="F22" i="1"/>
  <c r="F24" i="1"/>
  <c r="F25" i="1"/>
  <c r="F30" i="1"/>
  <c r="F33" i="1"/>
  <c r="F65" i="1"/>
  <c r="F79" i="1"/>
  <c r="F83" i="1"/>
  <c r="F91" i="1"/>
  <c r="F95" i="1"/>
  <c r="F94" i="1" s="1"/>
  <c r="F29" i="1" l="1"/>
  <c r="F28" i="1" s="1"/>
  <c r="F20" i="1" s="1"/>
  <c r="F64" i="1"/>
  <c r="F82" i="1"/>
  <c r="F63" i="1" l="1"/>
  <c r="F21" i="1" s="1"/>
  <c r="F19" i="1" s="1"/>
  <c r="H68" i="1"/>
  <c r="D95" i="1"/>
  <c r="D94" i="1" s="1"/>
  <c r="E33" i="1" l="1"/>
  <c r="E83" i="1"/>
  <c r="H135" i="1" l="1"/>
  <c r="H134" i="1" s="1"/>
  <c r="I135" i="1"/>
  <c r="I134" i="1" s="1"/>
  <c r="H139" i="1"/>
  <c r="H140" i="1"/>
  <c r="I140" i="1"/>
  <c r="H141" i="1"/>
  <c r="I141" i="1"/>
  <c r="H142" i="1"/>
  <c r="I142" i="1"/>
  <c r="H143" i="1"/>
  <c r="I143" i="1"/>
  <c r="I138" i="1"/>
  <c r="H138" i="1"/>
  <c r="H130" i="1"/>
  <c r="I130" i="1"/>
  <c r="H131" i="1"/>
  <c r="I131" i="1"/>
  <c r="H132" i="1"/>
  <c r="I132" i="1"/>
  <c r="I129" i="1"/>
  <c r="H129" i="1"/>
  <c r="H97" i="1"/>
  <c r="I97" i="1"/>
  <c r="H98" i="1"/>
  <c r="I98" i="1"/>
  <c r="H99" i="1"/>
  <c r="I99" i="1"/>
  <c r="H100" i="1"/>
  <c r="I100" i="1"/>
  <c r="I96" i="1"/>
  <c r="H96" i="1"/>
  <c r="I92" i="1"/>
  <c r="H92" i="1"/>
  <c r="H85" i="1"/>
  <c r="I85" i="1"/>
  <c r="H86" i="1"/>
  <c r="I86" i="1"/>
  <c r="H87" i="1"/>
  <c r="I87" i="1"/>
  <c r="H88" i="1"/>
  <c r="I88" i="1"/>
  <c r="H89" i="1"/>
  <c r="I89" i="1"/>
  <c r="I84" i="1"/>
  <c r="H84" i="1"/>
  <c r="I80" i="1"/>
  <c r="H80" i="1"/>
  <c r="H67" i="1"/>
  <c r="I67" i="1"/>
  <c r="I68" i="1"/>
  <c r="H69" i="1"/>
  <c r="I69" i="1"/>
  <c r="H70" i="1"/>
  <c r="I70" i="1"/>
  <c r="H71" i="1"/>
  <c r="I71" i="1"/>
  <c r="H72" i="1"/>
  <c r="I72" i="1"/>
  <c r="H73" i="1"/>
  <c r="I73" i="1"/>
  <c r="H74" i="1"/>
  <c r="I74" i="1"/>
  <c r="H75" i="1"/>
  <c r="I75" i="1"/>
  <c r="H77" i="1"/>
  <c r="I77" i="1"/>
  <c r="I66" i="1"/>
  <c r="H66" i="1"/>
  <c r="H34" i="1"/>
  <c r="I34" i="1"/>
  <c r="S67" i="1" l="1"/>
  <c r="T67" i="1"/>
  <c r="U67" i="1" s="1"/>
  <c r="S96" i="1"/>
  <c r="S140" i="1"/>
  <c r="S135" i="1"/>
  <c r="S134" i="1" s="1"/>
  <c r="H137" i="1"/>
  <c r="T68" i="1" l="1"/>
  <c r="U68" i="1" s="1"/>
  <c r="S139" i="1"/>
  <c r="S141" i="1"/>
  <c r="S142" i="1"/>
  <c r="S143" i="1"/>
  <c r="S138" i="1"/>
  <c r="S130" i="1"/>
  <c r="S131" i="1"/>
  <c r="S132" i="1"/>
  <c r="S129" i="1"/>
  <c r="S97" i="1"/>
  <c r="S98" i="1"/>
  <c r="S99" i="1"/>
  <c r="S100" i="1"/>
  <c r="S92" i="1"/>
  <c r="S85" i="1"/>
  <c r="S86" i="1"/>
  <c r="S87" i="1"/>
  <c r="S88" i="1"/>
  <c r="S89" i="1"/>
  <c r="S84" i="1"/>
  <c r="S80" i="1"/>
  <c r="S79" i="1" s="1"/>
  <c r="S68" i="1"/>
  <c r="S69" i="1"/>
  <c r="S70" i="1"/>
  <c r="S71" i="1"/>
  <c r="S72" i="1"/>
  <c r="S73" i="1"/>
  <c r="S74" i="1"/>
  <c r="S75" i="1"/>
  <c r="S77" i="1"/>
  <c r="S66" i="1"/>
  <c r="T135" i="1"/>
  <c r="T139" i="1"/>
  <c r="U139" i="1" s="1"/>
  <c r="T140" i="1"/>
  <c r="U140" i="1" s="1"/>
  <c r="T141" i="1"/>
  <c r="U141" i="1" s="1"/>
  <c r="T142" i="1"/>
  <c r="U142" i="1" s="1"/>
  <c r="T143" i="1"/>
  <c r="U143" i="1" s="1"/>
  <c r="T138" i="1"/>
  <c r="U138" i="1" s="1"/>
  <c r="T130" i="1"/>
  <c r="U130" i="1" s="1"/>
  <c r="T131" i="1"/>
  <c r="U131" i="1" s="1"/>
  <c r="T132" i="1"/>
  <c r="U132" i="1" s="1"/>
  <c r="T129" i="1"/>
  <c r="U129" i="1" s="1"/>
  <c r="T97" i="1"/>
  <c r="U97" i="1" s="1"/>
  <c r="T98" i="1"/>
  <c r="U98" i="1" s="1"/>
  <c r="T99" i="1"/>
  <c r="U99" i="1" s="1"/>
  <c r="T100" i="1"/>
  <c r="U100" i="1" s="1"/>
  <c r="T96" i="1"/>
  <c r="U96" i="1" s="1"/>
  <c r="T92" i="1"/>
  <c r="U92" i="1" s="1"/>
  <c r="T85" i="1"/>
  <c r="U85" i="1" s="1"/>
  <c r="T86" i="1"/>
  <c r="U86" i="1" s="1"/>
  <c r="T87" i="1"/>
  <c r="U87" i="1" s="1"/>
  <c r="T88" i="1"/>
  <c r="U88" i="1" s="1"/>
  <c r="T89" i="1"/>
  <c r="U89" i="1" s="1"/>
  <c r="T84" i="1"/>
  <c r="U84" i="1" s="1"/>
  <c r="T80" i="1"/>
  <c r="U80" i="1" s="1"/>
  <c r="T69" i="1"/>
  <c r="U69" i="1" s="1"/>
  <c r="T70" i="1"/>
  <c r="U70" i="1" s="1"/>
  <c r="T71" i="1"/>
  <c r="U71" i="1" s="1"/>
  <c r="T72" i="1"/>
  <c r="U72" i="1" s="1"/>
  <c r="T73" i="1"/>
  <c r="U73" i="1" s="1"/>
  <c r="T74" i="1"/>
  <c r="U74" i="1" s="1"/>
  <c r="T75" i="1"/>
  <c r="U75" i="1" s="1"/>
  <c r="T77" i="1"/>
  <c r="U77" i="1" s="1"/>
  <c r="T66" i="1"/>
  <c r="U66" i="1" s="1"/>
  <c r="T34" i="1"/>
  <c r="U34" i="1" s="1"/>
  <c r="S34" i="1"/>
  <c r="D33" i="1"/>
  <c r="S22" i="1"/>
  <c r="S24" i="1"/>
  <c r="U135" i="1" l="1"/>
  <c r="T134" i="1"/>
  <c r="S91" i="1"/>
  <c r="S137" i="1"/>
  <c r="S25" i="1" s="1"/>
  <c r="S128" i="1"/>
  <c r="S23" i="1" s="1"/>
  <c r="S95" i="1"/>
  <c r="S94" i="1" s="1"/>
  <c r="S83" i="1"/>
  <c r="S65" i="1"/>
  <c r="S64" i="1" s="1"/>
  <c r="S33" i="1"/>
  <c r="S82" i="1" l="1"/>
  <c r="S63" i="1" s="1"/>
  <c r="S21" i="1" s="1"/>
  <c r="H31" i="1" l="1"/>
  <c r="I31" i="1"/>
  <c r="D137" i="1"/>
  <c r="D25" i="1" s="1"/>
  <c r="Q137" i="1"/>
  <c r="Q25" i="1" s="1"/>
  <c r="P137" i="1"/>
  <c r="P25" i="1" s="1"/>
  <c r="O137" i="1"/>
  <c r="O25" i="1" s="1"/>
  <c r="N137" i="1"/>
  <c r="N25" i="1" s="1"/>
  <c r="M137" i="1"/>
  <c r="M25" i="1" s="1"/>
  <c r="L137" i="1"/>
  <c r="L25" i="1" s="1"/>
  <c r="K137" i="1"/>
  <c r="K25" i="1" s="1"/>
  <c r="J137" i="1"/>
  <c r="J25" i="1" s="1"/>
  <c r="I137" i="1"/>
  <c r="H25" i="1"/>
  <c r="G137" i="1"/>
  <c r="G25" i="1" s="1"/>
  <c r="E137" i="1"/>
  <c r="E25" i="1" s="1"/>
  <c r="E128" i="1"/>
  <c r="E23" i="1" s="1"/>
  <c r="G128" i="1"/>
  <c r="G23" i="1" s="1"/>
  <c r="H128" i="1"/>
  <c r="I128" i="1"/>
  <c r="I23" i="1" s="1"/>
  <c r="J128" i="1"/>
  <c r="J23" i="1" s="1"/>
  <c r="K128" i="1"/>
  <c r="K23" i="1" s="1"/>
  <c r="L128" i="1"/>
  <c r="L23" i="1" s="1"/>
  <c r="M128" i="1"/>
  <c r="M23" i="1" s="1"/>
  <c r="N128" i="1"/>
  <c r="N23" i="1" s="1"/>
  <c r="O128" i="1"/>
  <c r="O23" i="1" s="1"/>
  <c r="P128" i="1"/>
  <c r="P23" i="1" s="1"/>
  <c r="Q128" i="1"/>
  <c r="Q23" i="1" s="1"/>
  <c r="D128" i="1"/>
  <c r="D23" i="1" s="1"/>
  <c r="E95" i="1"/>
  <c r="E94" i="1" s="1"/>
  <c r="G95" i="1"/>
  <c r="G94" i="1" s="1"/>
  <c r="H95" i="1"/>
  <c r="I95" i="1"/>
  <c r="I94" i="1" s="1"/>
  <c r="J95" i="1"/>
  <c r="J94" i="1" s="1"/>
  <c r="K95" i="1"/>
  <c r="K94" i="1" s="1"/>
  <c r="L95" i="1"/>
  <c r="L94" i="1" s="1"/>
  <c r="M95" i="1"/>
  <c r="M94" i="1" s="1"/>
  <c r="N95" i="1"/>
  <c r="N94" i="1" s="1"/>
  <c r="O95" i="1"/>
  <c r="O94" i="1" s="1"/>
  <c r="P95" i="1"/>
  <c r="P94" i="1" s="1"/>
  <c r="Q95" i="1"/>
  <c r="Q94" i="1" s="1"/>
  <c r="E91" i="1"/>
  <c r="E82" i="1" s="1"/>
  <c r="G91" i="1"/>
  <c r="H91" i="1"/>
  <c r="I91" i="1"/>
  <c r="J91" i="1"/>
  <c r="K91" i="1"/>
  <c r="L91" i="1"/>
  <c r="M91" i="1"/>
  <c r="N91" i="1"/>
  <c r="O91" i="1"/>
  <c r="P91" i="1"/>
  <c r="Q91" i="1"/>
  <c r="D91" i="1"/>
  <c r="G83" i="1"/>
  <c r="H83" i="1"/>
  <c r="I83" i="1"/>
  <c r="I82" i="1" s="1"/>
  <c r="J83" i="1"/>
  <c r="J82" i="1" s="1"/>
  <c r="K83" i="1"/>
  <c r="K82" i="1" s="1"/>
  <c r="L83" i="1"/>
  <c r="M83" i="1"/>
  <c r="M82" i="1" s="1"/>
  <c r="N83" i="1"/>
  <c r="O83" i="1"/>
  <c r="O82" i="1" s="1"/>
  <c r="P83" i="1"/>
  <c r="Q83" i="1"/>
  <c r="Q82" i="1" s="1"/>
  <c r="D83" i="1"/>
  <c r="D79" i="1"/>
  <c r="E79" i="1"/>
  <c r="G79" i="1"/>
  <c r="H79" i="1"/>
  <c r="I79" i="1"/>
  <c r="J79" i="1"/>
  <c r="K79" i="1"/>
  <c r="L79" i="1"/>
  <c r="M79" i="1"/>
  <c r="N79" i="1"/>
  <c r="O79" i="1"/>
  <c r="P79" i="1"/>
  <c r="Q79" i="1"/>
  <c r="E65" i="1"/>
  <c r="G65" i="1"/>
  <c r="G64" i="1" s="1"/>
  <c r="H65" i="1"/>
  <c r="I65" i="1"/>
  <c r="I64" i="1" s="1"/>
  <c r="J65" i="1"/>
  <c r="J64" i="1" s="1"/>
  <c r="K65" i="1"/>
  <c r="K64" i="1" s="1"/>
  <c r="L65" i="1"/>
  <c r="M65" i="1"/>
  <c r="M64" i="1" s="1"/>
  <c r="N65" i="1"/>
  <c r="N64" i="1" s="1"/>
  <c r="O65" i="1"/>
  <c r="O64" i="1" s="1"/>
  <c r="P65" i="1"/>
  <c r="Q65" i="1"/>
  <c r="Q64" i="1" s="1"/>
  <c r="D65" i="1"/>
  <c r="G33" i="1"/>
  <c r="H33" i="1"/>
  <c r="I33" i="1"/>
  <c r="J33" i="1"/>
  <c r="K33" i="1"/>
  <c r="L33" i="1"/>
  <c r="M33" i="1"/>
  <c r="N33" i="1"/>
  <c r="O33" i="1"/>
  <c r="P33" i="1"/>
  <c r="Q33" i="1"/>
  <c r="D30" i="1"/>
  <c r="D29" i="1" s="1"/>
  <c r="D28" i="1" s="1"/>
  <c r="E30" i="1"/>
  <c r="E29" i="1" s="1"/>
  <c r="E28" i="1" s="1"/>
  <c r="E20" i="1" s="1"/>
  <c r="G30" i="1"/>
  <c r="J30" i="1"/>
  <c r="K30" i="1"/>
  <c r="L30" i="1"/>
  <c r="M30" i="1"/>
  <c r="N30" i="1"/>
  <c r="O30" i="1"/>
  <c r="P30" i="1"/>
  <c r="Q30" i="1"/>
  <c r="E22" i="1"/>
  <c r="G22" i="1"/>
  <c r="H22" i="1"/>
  <c r="I22" i="1"/>
  <c r="J22" i="1"/>
  <c r="K22" i="1"/>
  <c r="L22" i="1"/>
  <c r="M22" i="1"/>
  <c r="N22" i="1"/>
  <c r="O22" i="1"/>
  <c r="P22" i="1"/>
  <c r="Q22" i="1"/>
  <c r="E24" i="1"/>
  <c r="G24" i="1"/>
  <c r="H24" i="1"/>
  <c r="I24" i="1"/>
  <c r="J24" i="1"/>
  <c r="K24" i="1"/>
  <c r="L24" i="1"/>
  <c r="M24" i="1"/>
  <c r="N24" i="1"/>
  <c r="O24" i="1"/>
  <c r="P24" i="1"/>
  <c r="Q24" i="1"/>
  <c r="D24" i="1"/>
  <c r="D22" i="1"/>
  <c r="T24" i="1" l="1"/>
  <c r="T128" i="1"/>
  <c r="T79" i="1"/>
  <c r="T83" i="1"/>
  <c r="T91" i="1"/>
  <c r="I25" i="1"/>
  <c r="T25" i="1" s="1"/>
  <c r="T137" i="1"/>
  <c r="T22" i="1"/>
  <c r="T31" i="1"/>
  <c r="U31" i="1" s="1"/>
  <c r="T65" i="1"/>
  <c r="T33" i="1"/>
  <c r="H30" i="1"/>
  <c r="S31" i="1"/>
  <c r="S30" i="1" s="1"/>
  <c r="S29" i="1" s="1"/>
  <c r="S28" i="1" s="1"/>
  <c r="S20" i="1" s="1"/>
  <c r="S19" i="1" s="1"/>
  <c r="H23" i="1"/>
  <c r="T23" i="1" s="1"/>
  <c r="N82" i="1"/>
  <c r="N63" i="1" s="1"/>
  <c r="N21" i="1" s="1"/>
  <c r="H94" i="1"/>
  <c r="T94" i="1" s="1"/>
  <c r="T95" i="1"/>
  <c r="I30" i="1"/>
  <c r="D82" i="1"/>
  <c r="D64" i="1"/>
  <c r="G82" i="1"/>
  <c r="G63" i="1" s="1"/>
  <c r="G21" i="1" s="1"/>
  <c r="N29" i="1"/>
  <c r="N28" i="1" s="1"/>
  <c r="N20" i="1" s="1"/>
  <c r="J29" i="1"/>
  <c r="J28" i="1" s="1"/>
  <c r="J20" i="1" s="1"/>
  <c r="Q29" i="1"/>
  <c r="Q28" i="1" s="1"/>
  <c r="Q20" i="1" s="1"/>
  <c r="M29" i="1"/>
  <c r="M28" i="1" s="1"/>
  <c r="M20" i="1" s="1"/>
  <c r="I29" i="1"/>
  <c r="I28" i="1" s="1"/>
  <c r="I20" i="1" s="1"/>
  <c r="E64" i="1"/>
  <c r="E63" i="1" s="1"/>
  <c r="E21" i="1" s="1"/>
  <c r="E19" i="1" s="1"/>
  <c r="P82" i="1"/>
  <c r="L82" i="1"/>
  <c r="H82" i="1"/>
  <c r="T82" i="1" s="1"/>
  <c r="Q63" i="1"/>
  <c r="Q21" i="1" s="1"/>
  <c r="M63" i="1"/>
  <c r="M21" i="1" s="1"/>
  <c r="I63" i="1"/>
  <c r="I21" i="1" s="1"/>
  <c r="O63" i="1"/>
  <c r="O21" i="1" s="1"/>
  <c r="K63" i="1"/>
  <c r="K21" i="1" s="1"/>
  <c r="J63" i="1"/>
  <c r="J21" i="1" s="1"/>
  <c r="P64" i="1"/>
  <c r="L64" i="1"/>
  <c r="H64" i="1"/>
  <c r="T64" i="1" s="1"/>
  <c r="P29" i="1"/>
  <c r="P28" i="1" s="1"/>
  <c r="P20" i="1" s="1"/>
  <c r="L29" i="1"/>
  <c r="L28" i="1" s="1"/>
  <c r="L20" i="1" s="1"/>
  <c r="O29" i="1"/>
  <c r="O28" i="1" s="1"/>
  <c r="O20" i="1" s="1"/>
  <c r="K29" i="1"/>
  <c r="K28" i="1" s="1"/>
  <c r="K20" i="1" s="1"/>
  <c r="G29" i="1"/>
  <c r="G28" i="1" s="1"/>
  <c r="G20" i="1" s="1"/>
  <c r="M19" i="1" l="1"/>
  <c r="D63" i="1"/>
  <c r="D21" i="1" s="1"/>
  <c r="O19" i="1"/>
  <c r="L63" i="1"/>
  <c r="L21" i="1" s="1"/>
  <c r="L19" i="1" s="1"/>
  <c r="Q19" i="1"/>
  <c r="K19" i="1"/>
  <c r="T30" i="1"/>
  <c r="H29" i="1"/>
  <c r="H28" i="1" s="1"/>
  <c r="N19" i="1"/>
  <c r="J19" i="1"/>
  <c r="H63" i="1"/>
  <c r="I19" i="1"/>
  <c r="G19" i="1"/>
  <c r="P63" i="1"/>
  <c r="P21" i="1" s="1"/>
  <c r="P19" i="1" s="1"/>
  <c r="T29" i="1" l="1"/>
  <c r="H21" i="1"/>
  <c r="T21" i="1" s="1"/>
  <c r="T63" i="1"/>
  <c r="H20" i="1"/>
  <c r="T20" i="1" s="1"/>
  <c r="T28" i="1"/>
  <c r="H19" i="1" l="1"/>
  <c r="T19" i="1" s="1"/>
  <c r="D20" i="1" l="1"/>
  <c r="D19" i="1" s="1"/>
</calcChain>
</file>

<file path=xl/sharedStrings.xml><?xml version="1.0" encoding="utf-8"?>
<sst xmlns="http://schemas.openxmlformats.org/spreadsheetml/2006/main" count="468" uniqueCount="215">
  <si>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</si>
  <si>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</si>
  <si>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</si>
  <si>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</si>
  <si>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</si>
  <si>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</si>
  <si>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</si>
  <si>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</si>
  <si>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</si>
  <si>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</si>
  <si>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</si>
  <si>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</si>
  <si>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</si>
  <si>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</si>
  <si>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</si>
  <si>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</si>
  <si>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</si>
  <si>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</si>
  <si>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</si>
  <si>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Г</t>
  </si>
  <si>
    <t>1.1</t>
  </si>
  <si>
    <t>1.2</t>
  </si>
  <si>
    <t>1.3</t>
  </si>
  <si>
    <t>I_172118182</t>
  </si>
  <si>
    <t>1.4</t>
  </si>
  <si>
    <t>1.5</t>
  </si>
  <si>
    <t>G_172121156</t>
  </si>
  <si>
    <t>G_172121159</t>
  </si>
  <si>
    <t>I_172118178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</si>
  <si>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</si>
  <si>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</si>
  <si>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</si>
  <si>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</si>
  <si>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</si>
  <si>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</si>
  <si>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</si>
  <si>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</si>
  <si>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</si>
  <si>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</si>
  <si>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</si>
  <si>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</si>
  <si>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</si>
  <si>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</si>
  <si>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</si>
  <si>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</si>
  <si>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</si>
  <si>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</si>
  <si>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</si>
  <si>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</si>
  <si>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</si>
  <si>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</si>
  <si>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</si>
  <si>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</si>
  <si>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</si>
  <si>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</si>
  <si>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</si>
  <si>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</si>
  <si>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</si>
  <si>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</si>
  <si>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</si>
  <si>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</si>
  <si>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</si>
  <si>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</si>
  <si>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</si>
  <si>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</si>
  <si>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</si>
  <si>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</si>
  <si>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</si>
  <si>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</si>
  <si>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</si>
  <si>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</si>
  <si>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</si>
  <si>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</si>
  <si>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</si>
  <si>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</si>
  <si>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</si>
  <si>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</si>
  <si>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</si>
  <si>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</si>
  <si>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</si>
  <si>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</si>
  <si>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</si>
  <si>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</si>
  <si>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</si>
  <si>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</si>
  <si>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</si>
  <si>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</si>
  <si>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</si>
  <si>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</si>
  <si>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</si>
  <si>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</si>
  <si>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</si>
  <si>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</si>
  <si>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</si>
  <si>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</si>
  <si>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</si>
  <si>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</si>
  <si>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</si>
  <si>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</si>
  <si>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</si>
  <si>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</si>
  <si>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</si>
  <si>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</si>
  <si>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</si>
  <si>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</si>
  <si>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</si>
  <si>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</si>
  <si>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</si>
  <si>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</si>
  <si>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</si>
  <si>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</si>
  <si>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</si>
  <si>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</si>
  <si>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</si>
  <si>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</si>
  <si>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</si>
  <si>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</si>
  <si>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</si>
  <si>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</si>
  <si>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</si>
  <si>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</si>
  <si>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</si>
  <si>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</si>
  <si>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</si>
  <si>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</si>
  <si>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…</t>
  </si>
  <si>
    <t>нд</t>
  </si>
  <si>
    <t>Приложение № 12</t>
  </si>
  <si>
    <t xml:space="preserve">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</si>
  <si>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</si>
  <si>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</si>
  <si>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</si>
  <si>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Реконструкция ТП-22. Замена трансформатора ТМ 400/10/0,4 на ТМГСУ11 250/10/0,4 с уменьшением мощности на 150кВА</t>
  </si>
  <si>
    <t>G_172119034</t>
  </si>
  <si>
    <t>Реконструкция ТП-13. Замена трансформатора ТМ 100/10/0,4 на ТМГСУ11 63/10/0,4 с уменьшением мощности на 37кВА</t>
  </si>
  <si>
    <t>G_172119035</t>
  </si>
  <si>
    <t>Реконструкция ТП-30. Замена трансформатора ТМ 315/10/0,4 на ТМГСУ11 250/10/0,4 с уменьшением мощности на 65кВА</t>
  </si>
  <si>
    <t>G_172119036</t>
  </si>
  <si>
    <t>Реконструкция ТП-83. Замена трансформатора ТМ 250/10/0,4 на ТМГСУ11 250/10/0,4 (кВА)</t>
  </si>
  <si>
    <t>G_172119037</t>
  </si>
  <si>
    <t>Реконструкция ТП-73. Замена трансформатора ТМ 160/10/0,4 на ТМГСУ11 160/10/0,4 (кВА)</t>
  </si>
  <si>
    <t>G_172119038</t>
  </si>
  <si>
    <t>Реконструкция ТП-124. Замена трансформатора ТМ 250/10/0,4 на ТМГСУ11 250/10/0,4 (кВА)</t>
  </si>
  <si>
    <t>G_172119039</t>
  </si>
  <si>
    <t>Реконструкция ТП-144. Замена трансформатора ТМ 250/10/0,4 на ТМГСУ11 250/10/0,4 (кВА)</t>
  </si>
  <si>
    <t>G_172119040</t>
  </si>
  <si>
    <t>Реконструкция ТП-149. Замена трансформатора ТМ 250/10/0,4 на ТМГСУ11 160/10/0,4 с уменьшением мощности на 90кВА</t>
  </si>
  <si>
    <t>G_172119041</t>
  </si>
  <si>
    <t>Реконструкция ТП-84 мощностью 0,25МВА</t>
  </si>
  <si>
    <t>G_172119042</t>
  </si>
  <si>
    <t>Реконструкция ТП-138 мощностью 0,16МВА</t>
  </si>
  <si>
    <t>G_172119043</t>
  </si>
  <si>
    <t>Реконструкция ТП-233 мощностью 0,25МВА</t>
  </si>
  <si>
    <t>I_172119204</t>
  </si>
  <si>
    <t>I_172119184</t>
  </si>
  <si>
    <t>G_172119092</t>
  </si>
  <si>
    <t>Реконструкция КЛ-10кВ ввод на ТП-84 протяженностью 0,046км</t>
  </si>
  <si>
    <t>I_172119185</t>
  </si>
  <si>
    <t>Реконструкция КЛ-10кВ ввод на ТП-138 протяженностью 0,026км</t>
  </si>
  <si>
    <t>I_172119186</t>
  </si>
  <si>
    <t>Реконструкция КЛ-0,4кВ выхода от ТП-84 протяженностью 0,021км</t>
  </si>
  <si>
    <t>I_172119189</t>
  </si>
  <si>
    <t>I_172119193</t>
  </si>
  <si>
    <t>G_172119119</t>
  </si>
  <si>
    <t>G_172119122</t>
  </si>
  <si>
    <t>Строительство КТП при делении ВЛ-0,4кВ от ТП-150 (Оптимизация) мощностью 0,1МВА</t>
  </si>
  <si>
    <t>G_172119144</t>
  </si>
  <si>
    <t>Строительство КТП при делении ВЛ-0,4кВ от ТП-150 (Оптимизация). Строительство КЛ-10кВ протяженностью 0,122км</t>
  </si>
  <si>
    <t>I_172119188</t>
  </si>
  <si>
    <t>I_172119194</t>
  </si>
  <si>
    <t>Покупка ГАЗ-27527 "Соболь" для ОДС (1 шт.)</t>
  </si>
  <si>
    <t>J_172119201</t>
  </si>
  <si>
    <t>Покупка ГАЗ-27527 "Соболь" для СУЭЭ (1 шт.)</t>
  </si>
  <si>
    <t>J_172119202</t>
  </si>
  <si>
    <t>Технологическое присоединение энергопринимающих устройств потребителей максимальной мощностью до 15 кВт (2019г.) включительно, всего</t>
  </si>
  <si>
    <t>Технологическое присоединение энергопринимающих устройств потребителей максимальной мощностью до 150 кВт (2019г.) включительно, всего</t>
  </si>
  <si>
    <t>Освоение капитальных вложений 2019 года, млн. рублей (без НДС)</t>
  </si>
  <si>
    <t>Фактический объем освоения капитальных вложений на 01.01.2019 года в прогнозных ценах соответствующих лет, млн. рублей (без НДС)</t>
  </si>
  <si>
    <t>Остаток освоения капитальных вложений на 01.01.2019 года, млн. рублей (без НДС)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</si>
  <si>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23.07.2019г.</t>
    </r>
  </si>
  <si>
    <t>Реконструкция ТП-139 мощностью 0,25МВА</t>
  </si>
  <si>
    <t>J_172119197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</si>
  <si>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</si>
  <si>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</si>
  <si>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Реконструкция КЛ-10кВ ф.7 протяженностью 0,282км</t>
  </si>
  <si>
    <t>Реконструкция ВЛ-10кВ ф.15 протяженностью 0,7км</t>
  </si>
  <si>
    <t>Реконструкция КЛ-10кВ ф.1025 от ПС "Дубки" до РП-1 протяженностью 1,666км</t>
  </si>
  <si>
    <t>J_172119199</t>
  </si>
  <si>
    <t>Модернизация ВЛ-0,4кВ от ТП-157 в мкр.Солнечный в районе ул.Гильмиярова протяженностью 2,021км</t>
  </si>
  <si>
    <t>G_172121129</t>
  </si>
  <si>
    <t>G_172120124</t>
  </si>
  <si>
    <t>Строительство ТП-603 мощностью 0,4МВА</t>
  </si>
  <si>
    <t>J_172119200</t>
  </si>
  <si>
    <t>Строительство КЛ-10кВ ввод на ТП-603 протяженностью 0,31км</t>
  </si>
  <si>
    <t>J_172120215</t>
  </si>
  <si>
    <t>Покупка земельного участка для БРП</t>
  </si>
  <si>
    <t>J_172119203</t>
  </si>
  <si>
    <t>Строительство волоконно-оптической линии связи (2017г.-4,7км, 2018г.-1,59км, 2019г.-0,797км, 2020г.-2,56км, 2021г.-5км)</t>
  </si>
  <si>
    <t>Покупка основных средств</t>
  </si>
  <si>
    <t>Покупка автоподъемника ПСС-131 (1 шт.)</t>
  </si>
  <si>
    <t>Собственные средства</t>
  </si>
  <si>
    <t>Тех.совет №14-8
от 14.08.2019</t>
  </si>
  <si>
    <t>Тех.совет №22-5
от 22.05.2019</t>
  </si>
  <si>
    <t>Установка АСКУЭ (ТП-29), кол-во точек 148шт.</t>
  </si>
  <si>
    <t>Установка АСКУЭ (ТП-33), кол-во точек 112шт.</t>
  </si>
  <si>
    <t>Установка АСКУЭ в целях технологического присоединения, кол-во точек в 2018г.-149шт., в 2019г.-149шт., в 2020г.-135шт., в 2021г.-135шт.</t>
  </si>
  <si>
    <t>Установка АСКУЭ (ТП-49), кол-во точек 97шт.</t>
  </si>
  <si>
    <t>Установка АСКУЭ (ТП-40), кол-во точек 133шт.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</si>
  <si>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</si>
  <si>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IV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2019</t>
    </r>
    <r>
      <rPr>
        <b/>
        <sz val="12"/>
        <color theme="1"/>
        <rFont val="Times New Roman"/>
        <family val="1"/>
        <charset val="204"/>
      </rPr>
      <t xml:space="preserve"> года</t>
    </r>
  </si>
  <si>
    <t>Установка АСКУЭ (ТП-159), кол-во точек 70шт.</t>
  </si>
  <si>
    <t>J_172120214</t>
  </si>
  <si>
    <t>Установка АСКУЭ (ТП-54), кол-во точек 101шт.</t>
  </si>
  <si>
    <t>G_172120128</t>
  </si>
  <si>
    <t>Тех.совет №12-11
от 12.11.2019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</si>
</sst>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1" fillId="0" borderId="0" applyNumberFormat="0" applyFill="0" applyBorder="0" applyAlignment="0" applyProtection="0"/>
  </cellStyleXfs>
  <cellXfs count="51">
    <xf numFmtId="0" fontId="0" fillId="0" borderId="0" xfId="0"/>
    <xf numFmtId="4" fontId="5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/>
    <xf numFmtId="4" fontId="5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/>
    <xf numFmtId="164" fontId="4" fillId="0" borderId="0" xfId="1" applyNumberFormat="1" applyFont="1" applyFill="1" applyBorder="1"/>
    <xf numFmtId="0" fontId="4" fillId="0" borderId="0" xfId="1" applyFon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left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5" fillId="0" borderId="1" xfId="1" applyFont="1" applyFill="1" applyBorder="1" applyAlignment="1">
      <alignment horizontal="center" wrapText="1"/>
    </xf>
    <xf numFmtId="4" fontId="4" fillId="2" borderId="1" xfId="1" applyNumberFormat="1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/>
    </xf>
    <xf numFmtId="1" fontId="4" fillId="0" borderId="1" xfId="1" applyNumberFormat="1" applyFont="1" applyFill="1" applyBorder="1"/>
    <xf numFmtId="3" fontId="4" fillId="2" borderId="1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vertical="top"/>
    </xf>
    <xf numFmtId="165" fontId="4" fillId="2" borderId="1" xfId="1" applyNumberFormat="1" applyFont="1" applyFill="1" applyBorder="1" applyAlignment="1">
      <alignment horizontal="center" vertical="center" wrapText="1"/>
    </xf>
    <xf numFmtId="165" fontId="3" fillId="2" borderId="1" xfId="3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3" xfId="2"/>
    <cellStyle name="Обычный 7" xfId="1"/>
  </cellStyles>
  <dxfs count="38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M145"/>
  <sheetViews>
    <sheetView tabSelected="1" topLeftCell="A15" zoomScale="85" zoomScaleNormal="85" workbookViewId="0">
      <pane xSplit="2" ySplit="5" topLeftCell="C20" activePane="bottomRight" state="frozen"/>
      <selection activeCell="A15" sqref="A15"/>
      <selection pane="topRight" activeCell="C15" sqref="C15"/>
      <selection pane="bottomLeft" activeCell="A20" sqref="A20"/>
      <selection pane="bottomRight" activeCell="I19" sqref="I19"/>
    </sheetView>
  </sheetViews>
  <sheetFormatPr defaultRowHeight="15" x14ac:dyDescent="0.25"/>
  <cols>
    <col min="1" max="1" width="17.85546875" style="14" customWidth="1"/>
    <col min="2" max="2" width="45" style="13" customWidth="1"/>
    <col min="3" max="3" width="18.5703125" style="14" customWidth="1"/>
    <col min="4" max="5" width="18.85546875" style="13" customWidth="1"/>
    <col min="6" max="7" width="11.5703125" style="13" customWidth="1"/>
    <col min="8" max="17" width="9.85546875" style="13" customWidth="1"/>
    <col min="18" max="19" width="11.5703125" style="13" customWidth="1"/>
    <col min="20" max="20" width="12.28515625" style="13" customWidth="1"/>
    <col min="21" max="21" width="9.140625" style="13"/>
    <col min="22" max="22" width="18.28515625" style="13" customWidth="1"/>
  </cols>
  <sheetData>
    <row r="1" spans="1:39" s="16" customFormat="1" ht="15" customHeight="1" x14ac:dyDescent="0.2">
      <c r="A1" s="15"/>
      <c r="C1" s="17"/>
      <c r="R1" s="18"/>
      <c r="S1" s="18"/>
      <c r="V1" s="19" t="s">
        <v>127</v>
      </c>
    </row>
    <row r="2" spans="1:39" s="16" customFormat="1" ht="15" customHeight="1" x14ac:dyDescent="0.2">
      <c r="A2" s="15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18"/>
      <c r="S2" s="18"/>
      <c r="V2" s="19" t="s">
        <v>121</v>
      </c>
    </row>
    <row r="3" spans="1:39" s="16" customFormat="1" ht="1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18"/>
      <c r="S3" s="18"/>
      <c r="V3" s="19" t="s">
        <v>122</v>
      </c>
    </row>
    <row r="4" spans="1:39" s="16" customFormat="1" ht="15" customHeight="1" x14ac:dyDescent="0.2">
      <c r="A4" s="49" t="s">
        <v>124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</row>
    <row r="5" spans="1:39" s="16" customFormat="1" ht="15" customHeight="1" x14ac:dyDescent="0.2">
      <c r="A5" s="49" t="s">
        <v>209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</row>
    <row r="6" spans="1:39" s="16" customFormat="1" ht="15" customHeight="1" x14ac:dyDescent="0.2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</row>
    <row r="7" spans="1:39" s="16" customFormat="1" ht="15" customHeight="1" x14ac:dyDescent="0.25">
      <c r="A7" s="48" t="s">
        <v>123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</row>
    <row r="8" spans="1:39" s="16" customFormat="1" ht="15" customHeight="1" x14ac:dyDescent="0.2">
      <c r="A8" s="45" t="s">
        <v>128</v>
      </c>
      <c r="B8" s="45"/>
      <c r="C8" s="45"/>
      <c r="D8" s="45"/>
      <c r="E8" s="45"/>
      <c r="F8" s="45"/>
      <c r="G8" s="45"/>
      <c r="H8" s="45"/>
      <c r="I8" s="45"/>
      <c r="J8" s="45" t="s">
        <v>129</v>
      </c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39" s="16" customFormat="1" ht="15" customHeight="1" x14ac:dyDescent="0.2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spans="1:39" s="16" customFormat="1" ht="15" customHeight="1" x14ac:dyDescent="0.25">
      <c r="A10" s="48" t="s">
        <v>208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</row>
    <row r="11" spans="1:39" s="16" customFormat="1" ht="15" customHeight="1" x14ac:dyDescent="0.25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39" s="16" customFormat="1" ht="15" customHeight="1" x14ac:dyDescent="0.25">
      <c r="A12" s="48" t="s">
        <v>179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</row>
    <row r="13" spans="1:39" s="16" customFormat="1" ht="15" customHeight="1" x14ac:dyDescent="0.2">
      <c r="A13" s="45" t="s">
        <v>130</v>
      </c>
      <c r="B13" s="45"/>
      <c r="C13" s="45"/>
      <c r="D13" s="45"/>
      <c r="E13" s="45"/>
      <c r="F13" s="45"/>
      <c r="G13" s="45"/>
      <c r="H13" s="45"/>
      <c r="I13" s="45"/>
      <c r="J13" s="45" t="s">
        <v>131</v>
      </c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</row>
    <row r="14" spans="1:39" s="16" customFormat="1" ht="15" customHeight="1" x14ac:dyDescent="0.2">
      <c r="A14" s="15"/>
      <c r="C14" s="17"/>
    </row>
    <row r="15" spans="1:39" ht="72" customHeight="1" x14ac:dyDescent="0.25">
      <c r="A15" s="50" t="s">
        <v>0</v>
      </c>
      <c r="B15" s="50" t="s">
        <v>1</v>
      </c>
      <c r="C15" s="50" t="s">
        <v>2</v>
      </c>
      <c r="D15" s="50" t="s">
        <v>8</v>
      </c>
      <c r="E15" s="50" t="s">
        <v>177</v>
      </c>
      <c r="F15" s="50" t="s">
        <v>178</v>
      </c>
      <c r="G15" s="50"/>
      <c r="H15" s="50" t="s">
        <v>176</v>
      </c>
      <c r="I15" s="50"/>
      <c r="J15" s="50"/>
      <c r="K15" s="50"/>
      <c r="L15" s="50"/>
      <c r="M15" s="50"/>
      <c r="N15" s="50"/>
      <c r="O15" s="50"/>
      <c r="P15" s="50"/>
      <c r="Q15" s="50"/>
      <c r="R15" s="50" t="s">
        <v>9</v>
      </c>
      <c r="S15" s="50"/>
      <c r="T15" s="50" t="s">
        <v>10</v>
      </c>
      <c r="U15" s="50"/>
      <c r="V15" s="50" t="s">
        <v>3</v>
      </c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</row>
    <row r="16" spans="1:39" ht="33" customHeight="1" x14ac:dyDescent="0.25">
      <c r="A16" s="50"/>
      <c r="B16" s="50"/>
      <c r="C16" s="50"/>
      <c r="D16" s="50"/>
      <c r="E16" s="50"/>
      <c r="F16" s="50" t="s">
        <v>11</v>
      </c>
      <c r="G16" s="50" t="s">
        <v>12</v>
      </c>
      <c r="H16" s="50" t="s">
        <v>13</v>
      </c>
      <c r="I16" s="50"/>
      <c r="J16" s="50" t="s">
        <v>14</v>
      </c>
      <c r="K16" s="50"/>
      <c r="L16" s="50" t="s">
        <v>15</v>
      </c>
      <c r="M16" s="50"/>
      <c r="N16" s="50" t="s">
        <v>16</v>
      </c>
      <c r="O16" s="50"/>
      <c r="P16" s="50" t="s">
        <v>17</v>
      </c>
      <c r="Q16" s="50"/>
      <c r="R16" s="50" t="s">
        <v>11</v>
      </c>
      <c r="S16" s="50" t="s">
        <v>12</v>
      </c>
      <c r="T16" s="50"/>
      <c r="U16" s="50"/>
      <c r="V16" s="50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</row>
    <row r="17" spans="1:39" ht="33" customHeight="1" x14ac:dyDescent="0.25">
      <c r="A17" s="50"/>
      <c r="B17" s="50"/>
      <c r="C17" s="50"/>
      <c r="D17" s="50"/>
      <c r="E17" s="50"/>
      <c r="F17" s="50"/>
      <c r="G17" s="50"/>
      <c r="H17" s="23" t="s">
        <v>5</v>
      </c>
      <c r="I17" s="23" t="s">
        <v>6</v>
      </c>
      <c r="J17" s="23" t="s">
        <v>5</v>
      </c>
      <c r="K17" s="23" t="s">
        <v>6</v>
      </c>
      <c r="L17" s="23" t="s">
        <v>5</v>
      </c>
      <c r="M17" s="23" t="s">
        <v>6</v>
      </c>
      <c r="N17" s="23" t="s">
        <v>5</v>
      </c>
      <c r="O17" s="23" t="s">
        <v>6</v>
      </c>
      <c r="P17" s="23" t="s">
        <v>5</v>
      </c>
      <c r="Q17" s="23" t="s">
        <v>6</v>
      </c>
      <c r="R17" s="50"/>
      <c r="S17" s="50"/>
      <c r="T17" s="23" t="s">
        <v>18</v>
      </c>
      <c r="U17" s="23" t="s">
        <v>4</v>
      </c>
      <c r="V17" s="50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</row>
    <row r="18" spans="1:39" x14ac:dyDescent="0.25">
      <c r="A18" s="23">
        <v>1</v>
      </c>
      <c r="B18" s="23">
        <v>2</v>
      </c>
      <c r="C18" s="23">
        <v>3</v>
      </c>
      <c r="D18" s="23">
        <v>4</v>
      </c>
      <c r="E18" s="23">
        <v>5</v>
      </c>
      <c r="F18" s="23">
        <v>6</v>
      </c>
      <c r="G18" s="23">
        <v>7</v>
      </c>
      <c r="H18" s="23">
        <v>8</v>
      </c>
      <c r="I18" s="23">
        <v>9</v>
      </c>
      <c r="J18" s="23">
        <v>10</v>
      </c>
      <c r="K18" s="23">
        <v>11</v>
      </c>
      <c r="L18" s="23">
        <v>12</v>
      </c>
      <c r="M18" s="23">
        <v>13</v>
      </c>
      <c r="N18" s="23">
        <v>14</v>
      </c>
      <c r="O18" s="23">
        <v>15</v>
      </c>
      <c r="P18" s="23">
        <v>16</v>
      </c>
      <c r="Q18" s="23">
        <v>17</v>
      </c>
      <c r="R18" s="23">
        <v>18</v>
      </c>
      <c r="S18" s="23">
        <v>19</v>
      </c>
      <c r="T18" s="23">
        <v>20</v>
      </c>
      <c r="U18" s="23">
        <v>21</v>
      </c>
      <c r="V18" s="23">
        <v>22</v>
      </c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</row>
    <row r="19" spans="1:39" x14ac:dyDescent="0.25">
      <c r="A19" s="24" t="s">
        <v>29</v>
      </c>
      <c r="B19" s="25" t="s">
        <v>7</v>
      </c>
      <c r="C19" s="24" t="s">
        <v>19</v>
      </c>
      <c r="D19" s="1">
        <f>SUM(D20:D26)</f>
        <v>4.8979999999999997</v>
      </c>
      <c r="E19" s="1">
        <f t="shared" ref="E19:S19" si="0">SUM(E20:E26)</f>
        <v>0</v>
      </c>
      <c r="F19" s="1">
        <f t="shared" ref="F19" si="1">SUM(F20:F26)</f>
        <v>4.8979999999999997</v>
      </c>
      <c r="G19" s="1">
        <f t="shared" si="0"/>
        <v>44.555799999999998</v>
      </c>
      <c r="H19" s="1">
        <f t="shared" si="0"/>
        <v>42.219299999999997</v>
      </c>
      <c r="I19" s="1">
        <f t="shared" si="0"/>
        <v>60.193299999999994</v>
      </c>
      <c r="J19" s="1">
        <f t="shared" si="0"/>
        <v>6.3055000000000003</v>
      </c>
      <c r="K19" s="1">
        <f t="shared" si="0"/>
        <v>8.9525000000000006</v>
      </c>
      <c r="L19" s="1">
        <f t="shared" si="0"/>
        <v>12.101099999999999</v>
      </c>
      <c r="M19" s="1">
        <f>SUM(M20:M26)</f>
        <v>10.317799999999998</v>
      </c>
      <c r="N19" s="1">
        <f t="shared" si="0"/>
        <v>12.2493</v>
      </c>
      <c r="O19" s="1">
        <f t="shared" si="0"/>
        <v>26.983700000000002</v>
      </c>
      <c r="P19" s="1">
        <f t="shared" si="0"/>
        <v>11.563400000000001</v>
      </c>
      <c r="Q19" s="1">
        <f t="shared" si="0"/>
        <v>13.939299999999999</v>
      </c>
      <c r="R19" s="1"/>
      <c r="S19" s="1">
        <f t="shared" si="0"/>
        <v>-15.637500000000003</v>
      </c>
      <c r="T19" s="1">
        <f t="shared" ref="T19:T25" si="2">IF(ISERROR(I19-H19),"нд",I19-H19)</f>
        <v>17.973999999999997</v>
      </c>
      <c r="U19" s="40"/>
      <c r="V19" s="2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  <c r="AM19" s="6"/>
    </row>
    <row r="20" spans="1:39" x14ac:dyDescent="0.25">
      <c r="A20" s="24" t="s">
        <v>30</v>
      </c>
      <c r="B20" s="25" t="s">
        <v>31</v>
      </c>
      <c r="C20" s="24" t="s">
        <v>19</v>
      </c>
      <c r="D20" s="1">
        <f>D28</f>
        <v>0</v>
      </c>
      <c r="E20" s="1">
        <f t="shared" ref="E20:Q20" si="3">E28</f>
        <v>0</v>
      </c>
      <c r="F20" s="1">
        <f t="shared" ref="F20" si="4">F28</f>
        <v>0</v>
      </c>
      <c r="G20" s="1">
        <f t="shared" si="3"/>
        <v>1.7537</v>
      </c>
      <c r="H20" s="1">
        <f t="shared" si="3"/>
        <v>1.7536999999999998</v>
      </c>
      <c r="I20" s="1">
        <f t="shared" si="3"/>
        <v>19.526399999999999</v>
      </c>
      <c r="J20" s="1">
        <f t="shared" si="3"/>
        <v>0.4385</v>
      </c>
      <c r="K20" s="1">
        <f t="shared" si="3"/>
        <v>1.6361999999999999</v>
      </c>
      <c r="L20" s="1">
        <f t="shared" si="3"/>
        <v>0.4385</v>
      </c>
      <c r="M20" s="1">
        <f t="shared" si="3"/>
        <v>2.1795</v>
      </c>
      <c r="N20" s="1">
        <f t="shared" si="3"/>
        <v>0.43840000000000001</v>
      </c>
      <c r="O20" s="1">
        <f t="shared" si="3"/>
        <v>9.7667000000000002</v>
      </c>
      <c r="P20" s="1">
        <f t="shared" si="3"/>
        <v>0.43830000000000002</v>
      </c>
      <c r="Q20" s="1">
        <f t="shared" si="3"/>
        <v>5.944</v>
      </c>
      <c r="R20" s="1"/>
      <c r="S20" s="1">
        <f t="shared" ref="S20" si="5">S28</f>
        <v>-17.7727</v>
      </c>
      <c r="T20" s="1">
        <f t="shared" si="2"/>
        <v>17.7727</v>
      </c>
      <c r="U20" s="40"/>
      <c r="V20" s="2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  <c r="AM20" s="6"/>
    </row>
    <row r="21" spans="1:39" ht="25.5" x14ac:dyDescent="0.25">
      <c r="A21" s="24" t="s">
        <v>32</v>
      </c>
      <c r="B21" s="25" t="s">
        <v>33</v>
      </c>
      <c r="C21" s="24" t="s">
        <v>19</v>
      </c>
      <c r="D21" s="1">
        <f>D63</f>
        <v>4.165</v>
      </c>
      <c r="E21" s="1">
        <f t="shared" ref="E21:Q21" si="6">E63</f>
        <v>0</v>
      </c>
      <c r="F21" s="1">
        <f t="shared" ref="F21" si="7">F63</f>
        <v>4.165</v>
      </c>
      <c r="G21" s="1">
        <f t="shared" si="6"/>
        <v>28.4177</v>
      </c>
      <c r="H21" s="1">
        <f t="shared" si="6"/>
        <v>26.081199999999999</v>
      </c>
      <c r="I21" s="1">
        <f t="shared" si="6"/>
        <v>25.546099999999999</v>
      </c>
      <c r="J21" s="1">
        <f t="shared" si="6"/>
        <v>0.43790000000000001</v>
      </c>
      <c r="K21" s="1">
        <f t="shared" si="6"/>
        <v>1.0649</v>
      </c>
      <c r="L21" s="1">
        <f t="shared" si="6"/>
        <v>9.1555</v>
      </c>
      <c r="M21" s="1">
        <f t="shared" si="6"/>
        <v>6.7372999999999994</v>
      </c>
      <c r="N21" s="1">
        <f t="shared" si="6"/>
        <v>11.338000000000001</v>
      </c>
      <c r="O21" s="1">
        <f t="shared" si="6"/>
        <v>15.2347</v>
      </c>
      <c r="P21" s="1">
        <f t="shared" si="6"/>
        <v>5.1497999999999999</v>
      </c>
      <c r="Q21" s="1">
        <f t="shared" si="6"/>
        <v>2.5091999999999999</v>
      </c>
      <c r="R21" s="1"/>
      <c r="S21" s="1">
        <f t="shared" ref="S21" si="8">S63</f>
        <v>2.8715999999999995</v>
      </c>
      <c r="T21" s="1">
        <f t="shared" si="2"/>
        <v>-0.53509999999999991</v>
      </c>
      <c r="U21" s="40"/>
      <c r="V21" s="2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  <c r="AM21" s="6"/>
    </row>
    <row r="22" spans="1:39" ht="38.25" x14ac:dyDescent="0.25">
      <c r="A22" s="24" t="s">
        <v>34</v>
      </c>
      <c r="B22" s="25" t="s">
        <v>35</v>
      </c>
      <c r="C22" s="24" t="s">
        <v>19</v>
      </c>
      <c r="D22" s="1">
        <f>D123</f>
        <v>0</v>
      </c>
      <c r="E22" s="1">
        <f t="shared" ref="E22:Q22" si="9">E123</f>
        <v>0</v>
      </c>
      <c r="F22" s="1">
        <f t="shared" ref="F22" si="10">F123</f>
        <v>0</v>
      </c>
      <c r="G22" s="1">
        <f t="shared" si="9"/>
        <v>0</v>
      </c>
      <c r="H22" s="1">
        <f t="shared" si="9"/>
        <v>0</v>
      </c>
      <c r="I22" s="1">
        <f t="shared" si="9"/>
        <v>0</v>
      </c>
      <c r="J22" s="1">
        <f t="shared" si="9"/>
        <v>0</v>
      </c>
      <c r="K22" s="1">
        <f t="shared" si="9"/>
        <v>0</v>
      </c>
      <c r="L22" s="1">
        <f t="shared" si="9"/>
        <v>0</v>
      </c>
      <c r="M22" s="1">
        <f t="shared" si="9"/>
        <v>0</v>
      </c>
      <c r="N22" s="1">
        <f t="shared" si="9"/>
        <v>0</v>
      </c>
      <c r="O22" s="1">
        <f t="shared" si="9"/>
        <v>0</v>
      </c>
      <c r="P22" s="1">
        <f t="shared" si="9"/>
        <v>0</v>
      </c>
      <c r="Q22" s="1">
        <f t="shared" si="9"/>
        <v>0</v>
      </c>
      <c r="R22" s="1"/>
      <c r="S22" s="1">
        <f t="shared" ref="S22" si="11">S123</f>
        <v>0</v>
      </c>
      <c r="T22" s="1">
        <f t="shared" si="2"/>
        <v>0</v>
      </c>
      <c r="U22" s="40"/>
      <c r="V22" s="2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  <c r="AM22" s="6"/>
    </row>
    <row r="23" spans="1:39" ht="25.5" x14ac:dyDescent="0.25">
      <c r="A23" s="24" t="s">
        <v>36</v>
      </c>
      <c r="B23" s="25" t="s">
        <v>37</v>
      </c>
      <c r="C23" s="24" t="s">
        <v>19</v>
      </c>
      <c r="D23" s="1">
        <f>D128</f>
        <v>0.73299999999999998</v>
      </c>
      <c r="E23" s="1">
        <f t="shared" ref="E23:Q23" si="12">E128</f>
        <v>0</v>
      </c>
      <c r="F23" s="1">
        <f t="shared" ref="F23" si="13">F128</f>
        <v>0.73299999999999998</v>
      </c>
      <c r="G23" s="1">
        <f t="shared" si="12"/>
        <v>2.0342000000000002</v>
      </c>
      <c r="H23" s="1">
        <f t="shared" si="12"/>
        <v>2.0342000000000002</v>
      </c>
      <c r="I23" s="1">
        <f t="shared" si="12"/>
        <v>1.7470000000000003</v>
      </c>
      <c r="J23" s="1">
        <f t="shared" si="12"/>
        <v>0</v>
      </c>
      <c r="K23" s="1">
        <f t="shared" si="12"/>
        <v>0</v>
      </c>
      <c r="L23" s="1">
        <f t="shared" si="12"/>
        <v>2.0342000000000002</v>
      </c>
      <c r="M23" s="1">
        <f t="shared" si="12"/>
        <v>1.2263000000000002</v>
      </c>
      <c r="N23" s="1">
        <f t="shared" si="12"/>
        <v>0</v>
      </c>
      <c r="O23" s="1">
        <f t="shared" si="12"/>
        <v>0.52070000000000005</v>
      </c>
      <c r="P23" s="1">
        <f t="shared" si="12"/>
        <v>0</v>
      </c>
      <c r="Q23" s="1">
        <f t="shared" si="12"/>
        <v>0</v>
      </c>
      <c r="R23" s="1"/>
      <c r="S23" s="1">
        <f t="shared" ref="S23" si="14">S128</f>
        <v>0.28720000000000001</v>
      </c>
      <c r="T23" s="1">
        <f t="shared" si="2"/>
        <v>-0.2871999999999999</v>
      </c>
      <c r="U23" s="40"/>
      <c r="V23" s="2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  <c r="AM23" s="6"/>
    </row>
    <row r="24" spans="1:39" ht="25.5" x14ac:dyDescent="0.25">
      <c r="A24" s="24" t="s">
        <v>38</v>
      </c>
      <c r="B24" s="25" t="s">
        <v>39</v>
      </c>
      <c r="C24" s="24" t="s">
        <v>19</v>
      </c>
      <c r="D24" s="1">
        <f>D134</f>
        <v>0</v>
      </c>
      <c r="E24" s="1">
        <f t="shared" ref="E24:Q24" si="15">E134</f>
        <v>0</v>
      </c>
      <c r="F24" s="1">
        <f t="shared" ref="F24" si="16">F134</f>
        <v>0</v>
      </c>
      <c r="G24" s="1">
        <f t="shared" si="15"/>
        <v>4.1387</v>
      </c>
      <c r="H24" s="1">
        <f t="shared" si="15"/>
        <v>4.1387</v>
      </c>
      <c r="I24" s="1">
        <f t="shared" si="15"/>
        <v>4.9219999999999997</v>
      </c>
      <c r="J24" s="1">
        <f t="shared" si="15"/>
        <v>0</v>
      </c>
      <c r="K24" s="1">
        <f t="shared" si="15"/>
        <v>0</v>
      </c>
      <c r="L24" s="1">
        <f t="shared" si="15"/>
        <v>0</v>
      </c>
      <c r="M24" s="1">
        <f t="shared" si="15"/>
        <v>0</v>
      </c>
      <c r="N24" s="1">
        <f t="shared" si="15"/>
        <v>0</v>
      </c>
      <c r="O24" s="1">
        <f t="shared" si="15"/>
        <v>0</v>
      </c>
      <c r="P24" s="1">
        <f t="shared" si="15"/>
        <v>4.1387</v>
      </c>
      <c r="Q24" s="1">
        <f t="shared" si="15"/>
        <v>4.9219999999999997</v>
      </c>
      <c r="R24" s="1"/>
      <c r="S24" s="1">
        <f t="shared" ref="S24" si="17">S134</f>
        <v>-0.78329999999999966</v>
      </c>
      <c r="T24" s="1">
        <f t="shared" si="2"/>
        <v>0.78329999999999966</v>
      </c>
      <c r="U24" s="40"/>
      <c r="V24" s="2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  <c r="AM24" s="6"/>
    </row>
    <row r="25" spans="1:39" x14ac:dyDescent="0.25">
      <c r="A25" s="24" t="s">
        <v>40</v>
      </c>
      <c r="B25" s="25" t="s">
        <v>41</v>
      </c>
      <c r="C25" s="24" t="s">
        <v>19</v>
      </c>
      <c r="D25" s="1">
        <f>D137</f>
        <v>0</v>
      </c>
      <c r="E25" s="1">
        <f t="shared" ref="E25:Q25" si="18">E137</f>
        <v>0</v>
      </c>
      <c r="F25" s="1">
        <f t="shared" ref="F25" si="19">F137</f>
        <v>0</v>
      </c>
      <c r="G25" s="1">
        <f t="shared" si="18"/>
        <v>8.2115000000000009</v>
      </c>
      <c r="H25" s="1">
        <f t="shared" si="18"/>
        <v>8.2115000000000009</v>
      </c>
      <c r="I25" s="1">
        <f t="shared" si="18"/>
        <v>8.4518000000000004</v>
      </c>
      <c r="J25" s="1">
        <f t="shared" si="18"/>
        <v>5.4291</v>
      </c>
      <c r="K25" s="1">
        <f t="shared" si="18"/>
        <v>6.2514000000000003</v>
      </c>
      <c r="L25" s="1">
        <f t="shared" si="18"/>
        <v>0.47289999999999999</v>
      </c>
      <c r="M25" s="1">
        <f t="shared" si="18"/>
        <v>0.17469999999999999</v>
      </c>
      <c r="N25" s="1">
        <f t="shared" si="18"/>
        <v>0.47289999999999999</v>
      </c>
      <c r="O25" s="1">
        <f t="shared" si="18"/>
        <v>1.4616</v>
      </c>
      <c r="P25" s="1">
        <f t="shared" si="18"/>
        <v>1.8365999999999998</v>
      </c>
      <c r="Q25" s="1">
        <f t="shared" si="18"/>
        <v>0.56410000000000005</v>
      </c>
      <c r="R25" s="1"/>
      <c r="S25" s="1">
        <f t="shared" ref="S25" si="20">S137</f>
        <v>-0.24030000000000057</v>
      </c>
      <c r="T25" s="1">
        <f t="shared" si="2"/>
        <v>0.24029999999999951</v>
      </c>
      <c r="U25" s="40"/>
      <c r="V25" s="2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  <c r="AM25" s="6"/>
    </row>
    <row r="26" spans="1:39" x14ac:dyDescent="0.25">
      <c r="A26" s="26"/>
      <c r="B26" s="27"/>
      <c r="C26" s="26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41"/>
      <c r="V26" s="26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8"/>
      <c r="AM26" s="9"/>
    </row>
    <row r="27" spans="1:39" x14ac:dyDescent="0.25">
      <c r="A27" s="24" t="s">
        <v>42</v>
      </c>
      <c r="B27" s="25" t="s">
        <v>43</v>
      </c>
      <c r="C27" s="24" t="s">
        <v>19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40"/>
      <c r="V27" s="2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  <c r="AM27" s="6"/>
    </row>
    <row r="28" spans="1:39" ht="25.5" x14ac:dyDescent="0.25">
      <c r="A28" s="24" t="s">
        <v>20</v>
      </c>
      <c r="B28" s="25" t="s">
        <v>44</v>
      </c>
      <c r="C28" s="24" t="s">
        <v>19</v>
      </c>
      <c r="D28" s="1">
        <f t="shared" ref="D28:Q28" si="21">D29+D38+D43+D58</f>
        <v>0</v>
      </c>
      <c r="E28" s="1">
        <f t="shared" si="21"/>
        <v>0</v>
      </c>
      <c r="F28" s="1">
        <f t="shared" si="21"/>
        <v>0</v>
      </c>
      <c r="G28" s="1">
        <f t="shared" si="21"/>
        <v>1.7537</v>
      </c>
      <c r="H28" s="1">
        <f t="shared" si="21"/>
        <v>1.7536999999999998</v>
      </c>
      <c r="I28" s="1">
        <f t="shared" si="21"/>
        <v>19.526399999999999</v>
      </c>
      <c r="J28" s="1">
        <f t="shared" si="21"/>
        <v>0.4385</v>
      </c>
      <c r="K28" s="1">
        <f t="shared" si="21"/>
        <v>1.6361999999999999</v>
      </c>
      <c r="L28" s="1">
        <f t="shared" si="21"/>
        <v>0.4385</v>
      </c>
      <c r="M28" s="1">
        <f t="shared" si="21"/>
        <v>2.1795</v>
      </c>
      <c r="N28" s="1">
        <f t="shared" si="21"/>
        <v>0.43840000000000001</v>
      </c>
      <c r="O28" s="1">
        <f t="shared" si="21"/>
        <v>9.7667000000000002</v>
      </c>
      <c r="P28" s="1">
        <f t="shared" si="21"/>
        <v>0.43830000000000002</v>
      </c>
      <c r="Q28" s="1">
        <f t="shared" si="21"/>
        <v>5.944</v>
      </c>
      <c r="R28" s="1"/>
      <c r="S28" s="1">
        <f>S29+S38+S43+S58</f>
        <v>-17.7727</v>
      </c>
      <c r="T28" s="1">
        <f>IF(ISERROR(I28-H28),"нд",I28-H28)</f>
        <v>17.7727</v>
      </c>
      <c r="U28" s="40"/>
      <c r="V28" s="2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  <c r="AM28" s="6"/>
    </row>
    <row r="29" spans="1:39" ht="38.25" x14ac:dyDescent="0.25">
      <c r="A29" s="28" t="s">
        <v>45</v>
      </c>
      <c r="B29" s="29" t="s">
        <v>46</v>
      </c>
      <c r="C29" s="26" t="s">
        <v>19</v>
      </c>
      <c r="D29" s="2">
        <f t="shared" ref="D29:Q29" si="22">D30+D33+D36</f>
        <v>0</v>
      </c>
      <c r="E29" s="2">
        <f t="shared" si="22"/>
        <v>0</v>
      </c>
      <c r="F29" s="2">
        <f t="shared" si="22"/>
        <v>0</v>
      </c>
      <c r="G29" s="2">
        <f t="shared" si="22"/>
        <v>1.7537</v>
      </c>
      <c r="H29" s="2">
        <f t="shared" si="22"/>
        <v>1.7536999999999998</v>
      </c>
      <c r="I29" s="2">
        <f t="shared" si="22"/>
        <v>19.526399999999999</v>
      </c>
      <c r="J29" s="2">
        <f t="shared" si="22"/>
        <v>0.4385</v>
      </c>
      <c r="K29" s="2">
        <f t="shared" si="22"/>
        <v>1.6361999999999999</v>
      </c>
      <c r="L29" s="2">
        <f t="shared" si="22"/>
        <v>0.4385</v>
      </c>
      <c r="M29" s="2">
        <f t="shared" si="22"/>
        <v>2.1795</v>
      </c>
      <c r="N29" s="2">
        <f t="shared" si="22"/>
        <v>0.43840000000000001</v>
      </c>
      <c r="O29" s="2">
        <f t="shared" si="22"/>
        <v>9.7667000000000002</v>
      </c>
      <c r="P29" s="2">
        <f t="shared" si="22"/>
        <v>0.43830000000000002</v>
      </c>
      <c r="Q29" s="2">
        <f t="shared" si="22"/>
        <v>5.944</v>
      </c>
      <c r="R29" s="2"/>
      <c r="S29" s="2">
        <f>S30+S33+S36</f>
        <v>-17.7727</v>
      </c>
      <c r="T29" s="2">
        <f>IF(ISERROR(I29-H29),"нд",I29-H29)</f>
        <v>17.7727</v>
      </c>
      <c r="U29" s="41"/>
      <c r="V29" s="26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8"/>
      <c r="AM29" s="9"/>
    </row>
    <row r="30" spans="1:39" ht="51" x14ac:dyDescent="0.25">
      <c r="A30" s="28" t="s">
        <v>47</v>
      </c>
      <c r="B30" s="29" t="s">
        <v>48</v>
      </c>
      <c r="C30" s="26" t="s">
        <v>19</v>
      </c>
      <c r="D30" s="2">
        <f t="shared" ref="D30:Q30" si="23">SUM(D31:D32)</f>
        <v>0</v>
      </c>
      <c r="E30" s="2">
        <f t="shared" si="23"/>
        <v>0</v>
      </c>
      <c r="F30" s="2">
        <f t="shared" si="23"/>
        <v>0</v>
      </c>
      <c r="G30" s="2">
        <f t="shared" si="23"/>
        <v>1.3067</v>
      </c>
      <c r="H30" s="2">
        <f t="shared" si="23"/>
        <v>1.3067</v>
      </c>
      <c r="I30" s="2">
        <f t="shared" si="23"/>
        <v>13.061799999999998</v>
      </c>
      <c r="J30" s="2">
        <f t="shared" si="23"/>
        <v>0.32669999999999999</v>
      </c>
      <c r="K30" s="2">
        <f t="shared" si="23"/>
        <v>1.2988</v>
      </c>
      <c r="L30" s="2">
        <f t="shared" si="23"/>
        <v>0.32669999999999999</v>
      </c>
      <c r="M30" s="2">
        <f t="shared" si="23"/>
        <v>1.3884000000000001</v>
      </c>
      <c r="N30" s="2">
        <f t="shared" si="23"/>
        <v>0.32669999999999999</v>
      </c>
      <c r="O30" s="2">
        <f t="shared" si="23"/>
        <v>7.3894000000000002</v>
      </c>
      <c r="P30" s="2">
        <f t="shared" si="23"/>
        <v>0.3266</v>
      </c>
      <c r="Q30" s="2">
        <f t="shared" si="23"/>
        <v>2.9851999999999999</v>
      </c>
      <c r="R30" s="2"/>
      <c r="S30" s="2">
        <f>SUM(S31:S32)</f>
        <v>-11.755099999999999</v>
      </c>
      <c r="T30" s="2">
        <f>IF(ISERROR(I30-H30),"нд",I30-H30)</f>
        <v>11.755099999999999</v>
      </c>
      <c r="U30" s="41"/>
      <c r="V30" s="26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8"/>
      <c r="AM30" s="9"/>
    </row>
    <row r="31" spans="1:39" ht="51" x14ac:dyDescent="0.25">
      <c r="A31" s="30" t="s">
        <v>47</v>
      </c>
      <c r="B31" s="33" t="s">
        <v>174</v>
      </c>
      <c r="C31" s="32" t="s">
        <v>19</v>
      </c>
      <c r="D31" s="39" t="s">
        <v>126</v>
      </c>
      <c r="E31" s="39">
        <v>0</v>
      </c>
      <c r="F31" s="39" t="s">
        <v>126</v>
      </c>
      <c r="G31" s="39">
        <v>1.3067</v>
      </c>
      <c r="H31" s="39">
        <f>IF(ISERROR(J31+L31+N31+P31),"нд",J31+L31+N31+P31)</f>
        <v>1.3067</v>
      </c>
      <c r="I31" s="39">
        <f>K31+M31+O31+Q31</f>
        <v>13.061799999999998</v>
      </c>
      <c r="J31" s="39">
        <v>0.32669999999999999</v>
      </c>
      <c r="K31" s="39">
        <v>1.2988</v>
      </c>
      <c r="L31" s="39">
        <v>0.32669999999999999</v>
      </c>
      <c r="M31" s="39">
        <v>1.3884000000000001</v>
      </c>
      <c r="N31" s="39">
        <v>0.32669999999999999</v>
      </c>
      <c r="O31" s="39">
        <v>7.3894000000000002</v>
      </c>
      <c r="P31" s="39">
        <v>0.3266</v>
      </c>
      <c r="Q31" s="39">
        <v>2.9851999999999999</v>
      </c>
      <c r="R31" s="39" t="s">
        <v>126</v>
      </c>
      <c r="S31" s="39">
        <f>IF(H31="нд","нд",G31-I31)</f>
        <v>-11.755099999999999</v>
      </c>
      <c r="T31" s="39">
        <f>IF(ISERROR(I31-H31),"нд",I31-H31)</f>
        <v>11.755099999999999</v>
      </c>
      <c r="U31" s="43">
        <f>IF(T31="нд","нд",IFERROR(T31/H31*100,IF(I31&gt;0,100,0)))</f>
        <v>899.6020509680875</v>
      </c>
      <c r="V31" s="46" t="s">
        <v>200</v>
      </c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8"/>
      <c r="AM31" s="9"/>
    </row>
    <row r="32" spans="1:39" x14ac:dyDescent="0.25">
      <c r="A32" s="28" t="s">
        <v>125</v>
      </c>
      <c r="B32" s="29" t="s">
        <v>125</v>
      </c>
      <c r="C32" s="26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41"/>
      <c r="V32" s="26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8"/>
      <c r="AM32" s="9"/>
    </row>
    <row r="33" spans="1:39" ht="51" x14ac:dyDescent="0.25">
      <c r="A33" s="28" t="s">
        <v>49</v>
      </c>
      <c r="B33" s="29" t="s">
        <v>50</v>
      </c>
      <c r="C33" s="26" t="s">
        <v>19</v>
      </c>
      <c r="D33" s="2">
        <f t="shared" ref="D33:Q33" si="24">SUM(D34:D35)</f>
        <v>0</v>
      </c>
      <c r="E33" s="2">
        <f t="shared" si="24"/>
        <v>0</v>
      </c>
      <c r="F33" s="2">
        <f t="shared" si="24"/>
        <v>0</v>
      </c>
      <c r="G33" s="2">
        <f t="shared" si="24"/>
        <v>0.44700000000000001</v>
      </c>
      <c r="H33" s="2">
        <f t="shared" si="24"/>
        <v>0.44699999999999995</v>
      </c>
      <c r="I33" s="2">
        <f t="shared" si="24"/>
        <v>6.4645999999999999</v>
      </c>
      <c r="J33" s="2">
        <f t="shared" si="24"/>
        <v>0.1118</v>
      </c>
      <c r="K33" s="2">
        <f t="shared" si="24"/>
        <v>0.33739999999999998</v>
      </c>
      <c r="L33" s="2">
        <f t="shared" si="24"/>
        <v>0.1118</v>
      </c>
      <c r="M33" s="2">
        <f t="shared" si="24"/>
        <v>0.79110000000000003</v>
      </c>
      <c r="N33" s="2">
        <f t="shared" si="24"/>
        <v>0.11169999999999999</v>
      </c>
      <c r="O33" s="2">
        <f t="shared" si="24"/>
        <v>2.3773</v>
      </c>
      <c r="P33" s="2">
        <f t="shared" si="24"/>
        <v>0.11169999999999999</v>
      </c>
      <c r="Q33" s="2">
        <f t="shared" si="24"/>
        <v>2.9588000000000001</v>
      </c>
      <c r="R33" s="2"/>
      <c r="S33" s="2">
        <f>SUM(S34:S35)</f>
        <v>-6.0175999999999998</v>
      </c>
      <c r="T33" s="2">
        <f>IF(ISERROR(I33-H33),"нд",I33-H33)</f>
        <v>6.0175999999999998</v>
      </c>
      <c r="U33" s="41"/>
      <c r="V33" s="26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8"/>
      <c r="AM33" s="9"/>
    </row>
    <row r="34" spans="1:39" ht="51" x14ac:dyDescent="0.25">
      <c r="A34" s="30" t="s">
        <v>49</v>
      </c>
      <c r="B34" s="33" t="s">
        <v>175</v>
      </c>
      <c r="C34" s="32" t="s">
        <v>19</v>
      </c>
      <c r="D34" s="39" t="s">
        <v>126</v>
      </c>
      <c r="E34" s="39">
        <v>0</v>
      </c>
      <c r="F34" s="39" t="s">
        <v>126</v>
      </c>
      <c r="G34" s="39">
        <v>0.44700000000000001</v>
      </c>
      <c r="H34" s="39">
        <f t="shared" ref="H34" si="25">IF(ISERROR(J34+L34+N34+P34),"нд",J34+L34+N34+P34)</f>
        <v>0.44699999999999995</v>
      </c>
      <c r="I34" s="39">
        <f t="shared" ref="I34" si="26">K34+M34+O34+Q34</f>
        <v>6.4645999999999999</v>
      </c>
      <c r="J34" s="39">
        <v>0.1118</v>
      </c>
      <c r="K34" s="39">
        <v>0.33739999999999998</v>
      </c>
      <c r="L34" s="39">
        <v>0.1118</v>
      </c>
      <c r="M34" s="39">
        <v>0.79110000000000003</v>
      </c>
      <c r="N34" s="39">
        <v>0.11169999999999999</v>
      </c>
      <c r="O34" s="39">
        <v>2.3773</v>
      </c>
      <c r="P34" s="39">
        <v>0.11169999999999999</v>
      </c>
      <c r="Q34" s="39">
        <v>2.9588000000000001</v>
      </c>
      <c r="R34" s="39" t="s">
        <v>126</v>
      </c>
      <c r="S34" s="39">
        <f t="shared" ref="S34" si="27">IF(H34="нд","нд",G34-I34)</f>
        <v>-6.0175999999999998</v>
      </c>
      <c r="T34" s="39">
        <f t="shared" ref="T34" si="28">IF(ISERROR(I34-H34),"нд",I34-H34)</f>
        <v>6.0175999999999998</v>
      </c>
      <c r="U34" s="43">
        <f t="shared" ref="U34" si="29">IF(T34="нд","нд",IFERROR(T34/H34*100,IF(I34&gt;0,100,0)))</f>
        <v>1346.219239373602</v>
      </c>
      <c r="V34" s="46" t="s">
        <v>200</v>
      </c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8"/>
      <c r="AM34" s="9"/>
    </row>
    <row r="35" spans="1:39" x14ac:dyDescent="0.25">
      <c r="A35" s="28" t="s">
        <v>125</v>
      </c>
      <c r="B35" s="29" t="s">
        <v>125</v>
      </c>
      <c r="C35" s="26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41"/>
      <c r="V35" s="26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8"/>
      <c r="AM35" s="9"/>
    </row>
    <row r="36" spans="1:39" ht="38.25" x14ac:dyDescent="0.25">
      <c r="A36" s="28" t="s">
        <v>51</v>
      </c>
      <c r="B36" s="29" t="s">
        <v>52</v>
      </c>
      <c r="C36" s="26" t="s">
        <v>19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0</v>
      </c>
      <c r="R36" s="2"/>
      <c r="S36" s="2">
        <v>0</v>
      </c>
      <c r="T36" s="2">
        <v>0</v>
      </c>
      <c r="U36" s="41"/>
      <c r="V36" s="26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8"/>
      <c r="AM36" s="9"/>
    </row>
    <row r="37" spans="1:39" x14ac:dyDescent="0.25">
      <c r="A37" s="28" t="s">
        <v>125</v>
      </c>
      <c r="B37" s="29" t="s">
        <v>125</v>
      </c>
      <c r="C37" s="26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41"/>
      <c r="V37" s="26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8"/>
      <c r="AM37" s="9"/>
    </row>
    <row r="38" spans="1:39" ht="25.5" x14ac:dyDescent="0.25">
      <c r="A38" s="28" t="s">
        <v>53</v>
      </c>
      <c r="B38" s="29" t="s">
        <v>54</v>
      </c>
      <c r="C38" s="26" t="s">
        <v>19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/>
      <c r="S38" s="2">
        <v>0</v>
      </c>
      <c r="T38" s="2">
        <v>0</v>
      </c>
      <c r="U38" s="41"/>
      <c r="V38" s="26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8"/>
      <c r="AM38" s="9"/>
    </row>
    <row r="39" spans="1:39" ht="51" x14ac:dyDescent="0.25">
      <c r="A39" s="28" t="s">
        <v>55</v>
      </c>
      <c r="B39" s="29" t="s">
        <v>56</v>
      </c>
      <c r="C39" s="26" t="s">
        <v>19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/>
      <c r="S39" s="2">
        <v>0</v>
      </c>
      <c r="T39" s="2">
        <v>0</v>
      </c>
      <c r="U39" s="41"/>
      <c r="V39" s="26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8"/>
      <c r="AM39" s="9"/>
    </row>
    <row r="40" spans="1:39" x14ac:dyDescent="0.25">
      <c r="A40" s="28" t="s">
        <v>125</v>
      </c>
      <c r="B40" s="29" t="s">
        <v>125</v>
      </c>
      <c r="C40" s="26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41"/>
      <c r="V40" s="26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8"/>
      <c r="AM40" s="9"/>
    </row>
    <row r="41" spans="1:39" ht="25.5" x14ac:dyDescent="0.25">
      <c r="A41" s="28" t="s">
        <v>57</v>
      </c>
      <c r="B41" s="29" t="s">
        <v>58</v>
      </c>
      <c r="C41" s="26" t="s">
        <v>19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/>
      <c r="S41" s="2">
        <v>0</v>
      </c>
      <c r="T41" s="2">
        <v>0</v>
      </c>
      <c r="U41" s="41"/>
      <c r="V41" s="26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8"/>
      <c r="AM41" s="9"/>
    </row>
    <row r="42" spans="1:39" x14ac:dyDescent="0.25">
      <c r="A42" s="28" t="s">
        <v>125</v>
      </c>
      <c r="B42" s="29" t="s">
        <v>125</v>
      </c>
      <c r="C42" s="26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41"/>
      <c r="V42" s="26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8"/>
      <c r="AM42" s="9"/>
    </row>
    <row r="43" spans="1:39" ht="38.25" x14ac:dyDescent="0.25">
      <c r="A43" s="28" t="s">
        <v>59</v>
      </c>
      <c r="B43" s="29" t="s">
        <v>60</v>
      </c>
      <c r="C43" s="26" t="s">
        <v>19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/>
      <c r="S43" s="2">
        <v>0</v>
      </c>
      <c r="T43" s="2">
        <v>0</v>
      </c>
      <c r="U43" s="41"/>
      <c r="V43" s="26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8"/>
      <c r="AM43" s="9"/>
    </row>
    <row r="44" spans="1:39" ht="25.5" x14ac:dyDescent="0.25">
      <c r="A44" s="28" t="s">
        <v>61</v>
      </c>
      <c r="B44" s="29" t="s">
        <v>62</v>
      </c>
      <c r="C44" s="26" t="s">
        <v>19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/>
      <c r="S44" s="2">
        <v>0</v>
      </c>
      <c r="T44" s="2">
        <v>0</v>
      </c>
      <c r="U44" s="41"/>
      <c r="V44" s="26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8"/>
      <c r="AM44" s="9"/>
    </row>
    <row r="45" spans="1:39" ht="76.5" x14ac:dyDescent="0.25">
      <c r="A45" s="28" t="s">
        <v>61</v>
      </c>
      <c r="B45" s="29" t="s">
        <v>63</v>
      </c>
      <c r="C45" s="26" t="s">
        <v>19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/>
      <c r="S45" s="2">
        <v>0</v>
      </c>
      <c r="T45" s="2">
        <v>0</v>
      </c>
      <c r="U45" s="41"/>
      <c r="V45" s="26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8"/>
      <c r="AM45" s="9"/>
    </row>
    <row r="46" spans="1:39" x14ac:dyDescent="0.25">
      <c r="A46" s="28" t="s">
        <v>125</v>
      </c>
      <c r="B46" s="29" t="s">
        <v>125</v>
      </c>
      <c r="C46" s="26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41"/>
      <c r="V46" s="26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8"/>
      <c r="AM46" s="9"/>
    </row>
    <row r="47" spans="1:39" ht="63.75" x14ac:dyDescent="0.25">
      <c r="A47" s="28" t="s">
        <v>61</v>
      </c>
      <c r="B47" s="29" t="s">
        <v>64</v>
      </c>
      <c r="C47" s="26" t="s">
        <v>19</v>
      </c>
      <c r="D47" s="2"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/>
      <c r="S47" s="2">
        <v>0</v>
      </c>
      <c r="T47" s="2">
        <v>0</v>
      </c>
      <c r="U47" s="41"/>
      <c r="V47" s="26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8"/>
      <c r="AM47" s="9"/>
    </row>
    <row r="48" spans="1:39" x14ac:dyDescent="0.25">
      <c r="A48" s="28" t="s">
        <v>125</v>
      </c>
      <c r="B48" s="29" t="s">
        <v>125</v>
      </c>
      <c r="C48" s="26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41"/>
      <c r="V48" s="26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8"/>
      <c r="AM48" s="9"/>
    </row>
    <row r="49" spans="1:39" ht="76.5" x14ac:dyDescent="0.25">
      <c r="A49" s="28" t="s">
        <v>61</v>
      </c>
      <c r="B49" s="29" t="s">
        <v>65</v>
      </c>
      <c r="C49" s="26" t="s">
        <v>19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/>
      <c r="S49" s="2">
        <v>0</v>
      </c>
      <c r="T49" s="2">
        <v>0</v>
      </c>
      <c r="U49" s="41"/>
      <c r="V49" s="26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8"/>
      <c r="AM49" s="9"/>
    </row>
    <row r="50" spans="1:39" x14ac:dyDescent="0.25">
      <c r="A50" s="28" t="s">
        <v>125</v>
      </c>
      <c r="B50" s="29" t="s">
        <v>125</v>
      </c>
      <c r="C50" s="26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41"/>
      <c r="V50" s="26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8"/>
      <c r="AM50" s="9"/>
    </row>
    <row r="51" spans="1:39" ht="25.5" x14ac:dyDescent="0.25">
      <c r="A51" s="28" t="s">
        <v>66</v>
      </c>
      <c r="B51" s="29" t="s">
        <v>62</v>
      </c>
      <c r="C51" s="26" t="s">
        <v>19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/>
      <c r="S51" s="2">
        <v>0</v>
      </c>
      <c r="T51" s="2">
        <v>0</v>
      </c>
      <c r="U51" s="41"/>
      <c r="V51" s="26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8"/>
      <c r="AM51" s="9"/>
    </row>
    <row r="52" spans="1:39" ht="76.5" x14ac:dyDescent="0.25">
      <c r="A52" s="28" t="s">
        <v>66</v>
      </c>
      <c r="B52" s="29" t="s">
        <v>63</v>
      </c>
      <c r="C52" s="26" t="s">
        <v>19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/>
      <c r="S52" s="2">
        <v>0</v>
      </c>
      <c r="T52" s="2">
        <v>0</v>
      </c>
      <c r="U52" s="41"/>
      <c r="V52" s="26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8"/>
      <c r="AM52" s="9"/>
    </row>
    <row r="53" spans="1:39" x14ac:dyDescent="0.25">
      <c r="A53" s="28" t="s">
        <v>125</v>
      </c>
      <c r="B53" s="29" t="s">
        <v>125</v>
      </c>
      <c r="C53" s="26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41"/>
      <c r="V53" s="26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8"/>
      <c r="AM53" s="9"/>
    </row>
    <row r="54" spans="1:39" ht="63.75" x14ac:dyDescent="0.25">
      <c r="A54" s="28" t="s">
        <v>66</v>
      </c>
      <c r="B54" s="29" t="s">
        <v>64</v>
      </c>
      <c r="C54" s="26" t="s">
        <v>19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  <c r="Q54" s="2">
        <v>0</v>
      </c>
      <c r="R54" s="2"/>
      <c r="S54" s="2">
        <v>0</v>
      </c>
      <c r="T54" s="2">
        <v>0</v>
      </c>
      <c r="U54" s="41"/>
      <c r="V54" s="26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8"/>
      <c r="AM54" s="9"/>
    </row>
    <row r="55" spans="1:39" x14ac:dyDescent="0.25">
      <c r="A55" s="28" t="s">
        <v>125</v>
      </c>
      <c r="B55" s="29" t="s">
        <v>125</v>
      </c>
      <c r="C55" s="26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41"/>
      <c r="V55" s="26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8"/>
      <c r="AM55" s="9"/>
    </row>
    <row r="56" spans="1:39" ht="76.5" x14ac:dyDescent="0.25">
      <c r="A56" s="28" t="s">
        <v>66</v>
      </c>
      <c r="B56" s="29" t="s">
        <v>67</v>
      </c>
      <c r="C56" s="26" t="s">
        <v>19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/>
      <c r="S56" s="2">
        <v>0</v>
      </c>
      <c r="T56" s="2">
        <v>0</v>
      </c>
      <c r="U56" s="41"/>
      <c r="V56" s="26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8"/>
      <c r="AM56" s="9"/>
    </row>
    <row r="57" spans="1:39" x14ac:dyDescent="0.25">
      <c r="A57" s="28" t="s">
        <v>125</v>
      </c>
      <c r="B57" s="29" t="s">
        <v>125</v>
      </c>
      <c r="C57" s="26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41"/>
      <c r="V57" s="26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8"/>
      <c r="AM57" s="9"/>
    </row>
    <row r="58" spans="1:39" ht="63.75" x14ac:dyDescent="0.25">
      <c r="A58" s="28" t="s">
        <v>68</v>
      </c>
      <c r="B58" s="29" t="s">
        <v>69</v>
      </c>
      <c r="C58" s="26" t="s">
        <v>19</v>
      </c>
      <c r="D58" s="2">
        <v>0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/>
      <c r="S58" s="2">
        <v>0</v>
      </c>
      <c r="T58" s="2">
        <v>0</v>
      </c>
      <c r="U58" s="41"/>
      <c r="V58" s="26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8"/>
      <c r="AM58" s="9"/>
    </row>
    <row r="59" spans="1:39" ht="51" x14ac:dyDescent="0.25">
      <c r="A59" s="28" t="s">
        <v>70</v>
      </c>
      <c r="B59" s="29" t="s">
        <v>71</v>
      </c>
      <c r="C59" s="26" t="s">
        <v>19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/>
      <c r="S59" s="2">
        <v>0</v>
      </c>
      <c r="T59" s="2">
        <v>0</v>
      </c>
      <c r="U59" s="41"/>
      <c r="V59" s="26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8"/>
      <c r="AM59" s="9"/>
    </row>
    <row r="60" spans="1:39" x14ac:dyDescent="0.25">
      <c r="A60" s="28" t="s">
        <v>125</v>
      </c>
      <c r="B60" s="29" t="s">
        <v>125</v>
      </c>
      <c r="C60" s="26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41"/>
      <c r="V60" s="26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8"/>
      <c r="AM60" s="9"/>
    </row>
    <row r="61" spans="1:39" ht="51" x14ac:dyDescent="0.25">
      <c r="A61" s="28" t="s">
        <v>72</v>
      </c>
      <c r="B61" s="29" t="s">
        <v>73</v>
      </c>
      <c r="C61" s="26" t="s">
        <v>19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/>
      <c r="S61" s="2">
        <v>0</v>
      </c>
      <c r="T61" s="2">
        <v>0</v>
      </c>
      <c r="U61" s="41"/>
      <c r="V61" s="26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8"/>
      <c r="AM61" s="9"/>
    </row>
    <row r="62" spans="1:39" x14ac:dyDescent="0.25">
      <c r="A62" s="28" t="s">
        <v>125</v>
      </c>
      <c r="B62" s="29" t="s">
        <v>125</v>
      </c>
      <c r="C62" s="26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41"/>
      <c r="V62" s="26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8"/>
      <c r="AM62" s="9"/>
    </row>
    <row r="63" spans="1:39" ht="25.5" x14ac:dyDescent="0.25">
      <c r="A63" s="34" t="s">
        <v>21</v>
      </c>
      <c r="B63" s="35" t="s">
        <v>74</v>
      </c>
      <c r="C63" s="24" t="s">
        <v>19</v>
      </c>
      <c r="D63" s="1">
        <f t="shared" ref="D63:Q63" si="30">D64+D82+D94+D118</f>
        <v>4.165</v>
      </c>
      <c r="E63" s="1">
        <f t="shared" si="30"/>
        <v>0</v>
      </c>
      <c r="F63" s="1">
        <f t="shared" si="30"/>
        <v>4.165</v>
      </c>
      <c r="G63" s="1">
        <f t="shared" si="30"/>
        <v>28.4177</v>
      </c>
      <c r="H63" s="1">
        <f t="shared" si="30"/>
        <v>26.081199999999999</v>
      </c>
      <c r="I63" s="1">
        <f t="shared" si="30"/>
        <v>25.546099999999999</v>
      </c>
      <c r="J63" s="1">
        <f t="shared" si="30"/>
        <v>0.43790000000000001</v>
      </c>
      <c r="K63" s="1">
        <f t="shared" si="30"/>
        <v>1.0649</v>
      </c>
      <c r="L63" s="1">
        <f t="shared" si="30"/>
        <v>9.1555</v>
      </c>
      <c r="M63" s="1">
        <f t="shared" si="30"/>
        <v>6.7372999999999994</v>
      </c>
      <c r="N63" s="1">
        <f t="shared" si="30"/>
        <v>11.338000000000001</v>
      </c>
      <c r="O63" s="1">
        <f t="shared" si="30"/>
        <v>15.2347</v>
      </c>
      <c r="P63" s="1">
        <f t="shared" si="30"/>
        <v>5.1497999999999999</v>
      </c>
      <c r="Q63" s="1">
        <f t="shared" si="30"/>
        <v>2.5091999999999999</v>
      </c>
      <c r="R63" s="1"/>
      <c r="S63" s="1">
        <f>S64+S82+S94+S118</f>
        <v>2.8715999999999995</v>
      </c>
      <c r="T63" s="1">
        <f>IF(ISERROR(I63-H63),"нд",I63-H63)</f>
        <v>-0.53509999999999991</v>
      </c>
      <c r="U63" s="40"/>
      <c r="V63" s="2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5"/>
      <c r="AM63" s="6"/>
    </row>
    <row r="64" spans="1:39" ht="51" x14ac:dyDescent="0.25">
      <c r="A64" s="28" t="s">
        <v>75</v>
      </c>
      <c r="B64" s="29" t="s">
        <v>76</v>
      </c>
      <c r="C64" s="26" t="s">
        <v>19</v>
      </c>
      <c r="D64" s="2">
        <f t="shared" ref="D64:Q64" si="31">D65+D79</f>
        <v>0.91099999999999992</v>
      </c>
      <c r="E64" s="2">
        <f t="shared" si="31"/>
        <v>0</v>
      </c>
      <c r="F64" s="2">
        <f t="shared" si="31"/>
        <v>0.91099999999999992</v>
      </c>
      <c r="G64" s="2">
        <f t="shared" si="31"/>
        <v>9.5777000000000001</v>
      </c>
      <c r="H64" s="2">
        <f t="shared" si="31"/>
        <v>9.5777000000000001</v>
      </c>
      <c r="I64" s="2">
        <f t="shared" si="31"/>
        <v>9.0009000000000015</v>
      </c>
      <c r="J64" s="2">
        <f t="shared" si="31"/>
        <v>0</v>
      </c>
      <c r="K64" s="2">
        <f t="shared" si="31"/>
        <v>0</v>
      </c>
      <c r="L64" s="2">
        <f t="shared" si="31"/>
        <v>3.4376000000000002</v>
      </c>
      <c r="M64" s="2">
        <f t="shared" si="31"/>
        <v>3.1508999999999996</v>
      </c>
      <c r="N64" s="2">
        <f t="shared" si="31"/>
        <v>1.4281999999999999</v>
      </c>
      <c r="O64" s="2">
        <f t="shared" si="31"/>
        <v>5.7743000000000002</v>
      </c>
      <c r="P64" s="2">
        <f t="shared" si="31"/>
        <v>4.7119</v>
      </c>
      <c r="Q64" s="2">
        <f t="shared" si="31"/>
        <v>7.5700000000000003E-2</v>
      </c>
      <c r="R64" s="2"/>
      <c r="S64" s="2">
        <f>S65+S79</f>
        <v>0.57679999999999909</v>
      </c>
      <c r="T64" s="2">
        <f>IF(ISERROR(I64-H64),"нд",I64-H64)</f>
        <v>-0.57679999999999865</v>
      </c>
      <c r="U64" s="41"/>
      <c r="V64" s="26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8"/>
      <c r="AM64" s="9"/>
    </row>
    <row r="65" spans="1:39" ht="25.5" x14ac:dyDescent="0.25">
      <c r="A65" s="28" t="s">
        <v>77</v>
      </c>
      <c r="B65" s="29" t="s">
        <v>78</v>
      </c>
      <c r="C65" s="26" t="s">
        <v>19</v>
      </c>
      <c r="D65" s="2">
        <f t="shared" ref="D65:Q65" si="32">SUM(D66:D78)</f>
        <v>0.91099999999999992</v>
      </c>
      <c r="E65" s="2">
        <f t="shared" si="32"/>
        <v>0</v>
      </c>
      <c r="F65" s="2">
        <f t="shared" si="32"/>
        <v>0.91099999999999992</v>
      </c>
      <c r="G65" s="2">
        <f t="shared" si="32"/>
        <v>4.8657999999999992</v>
      </c>
      <c r="H65" s="2">
        <f t="shared" si="32"/>
        <v>4.8657999999999992</v>
      </c>
      <c r="I65" s="2">
        <f t="shared" si="32"/>
        <v>4.1341999999999999</v>
      </c>
      <c r="J65" s="2">
        <f t="shared" si="32"/>
        <v>0</v>
      </c>
      <c r="K65" s="2">
        <f t="shared" si="32"/>
        <v>0</v>
      </c>
      <c r="L65" s="2">
        <f t="shared" si="32"/>
        <v>3.4376000000000002</v>
      </c>
      <c r="M65" s="2">
        <f t="shared" si="32"/>
        <v>3.1508999999999996</v>
      </c>
      <c r="N65" s="2">
        <f t="shared" si="32"/>
        <v>1.4281999999999999</v>
      </c>
      <c r="O65" s="2">
        <f t="shared" si="32"/>
        <v>0.98330000000000006</v>
      </c>
      <c r="P65" s="2">
        <f t="shared" si="32"/>
        <v>0</v>
      </c>
      <c r="Q65" s="2">
        <f t="shared" si="32"/>
        <v>0</v>
      </c>
      <c r="R65" s="2"/>
      <c r="S65" s="2">
        <f>SUM(S66:S78)</f>
        <v>0.73159999999999981</v>
      </c>
      <c r="T65" s="2">
        <f>IF(ISERROR(I65-H65),"нд",I65-H65)</f>
        <v>-0.73159999999999936</v>
      </c>
      <c r="U65" s="41"/>
      <c r="V65" s="26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8"/>
      <c r="AM65" s="9"/>
    </row>
    <row r="66" spans="1:39" ht="38.25" x14ac:dyDescent="0.25">
      <c r="A66" s="30" t="s">
        <v>77</v>
      </c>
      <c r="B66" s="31" t="s">
        <v>132</v>
      </c>
      <c r="C66" s="32" t="s">
        <v>133</v>
      </c>
      <c r="D66" s="39">
        <v>4.2999999999999997E-2</v>
      </c>
      <c r="E66" s="39">
        <v>0</v>
      </c>
      <c r="F66" s="39">
        <v>4.2999999999999997E-2</v>
      </c>
      <c r="G66" s="39">
        <v>0.23130000000000001</v>
      </c>
      <c r="H66" s="39">
        <f t="shared" ref="H66" si="33">IF(ISERROR(J66+L66+N66+P66),"нд",J66+L66+N66+P66)</f>
        <v>0.23130000000000001</v>
      </c>
      <c r="I66" s="39">
        <f t="shared" ref="I66" si="34">K66+M66+O66+Q66</f>
        <v>0.22289999999999999</v>
      </c>
      <c r="J66" s="39">
        <v>0</v>
      </c>
      <c r="K66" s="39">
        <v>0</v>
      </c>
      <c r="L66" s="39">
        <v>0.23130000000000001</v>
      </c>
      <c r="M66" s="39">
        <v>0.22289999999999999</v>
      </c>
      <c r="N66" s="39">
        <v>0</v>
      </c>
      <c r="O66" s="39">
        <v>0</v>
      </c>
      <c r="P66" s="39">
        <v>0</v>
      </c>
      <c r="Q66" s="39">
        <v>0</v>
      </c>
      <c r="R66" s="39" t="s">
        <v>126</v>
      </c>
      <c r="S66" s="39">
        <f t="shared" ref="S66:S77" si="35">IF(H66="нд","нд",G66-I66)</f>
        <v>8.4000000000000186E-3</v>
      </c>
      <c r="T66" s="39">
        <f t="shared" ref="T66" si="36">IF(ISERROR(I66-H66),"нд",I66-H66)</f>
        <v>-8.4000000000000186E-3</v>
      </c>
      <c r="U66" s="43">
        <f t="shared" ref="U66" si="37">IF(T66="нд","нд",IFERROR(T66/H66*100,IF(I66&gt;0,100,0)))</f>
        <v>-3.6316472114137563</v>
      </c>
      <c r="V66" s="32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8"/>
      <c r="AM66" s="9"/>
    </row>
    <row r="67" spans="1:39" ht="38.25" x14ac:dyDescent="0.25">
      <c r="A67" s="30" t="s">
        <v>77</v>
      </c>
      <c r="B67" s="31" t="s">
        <v>134</v>
      </c>
      <c r="C67" s="32" t="s">
        <v>135</v>
      </c>
      <c r="D67" s="39">
        <v>0.14899999999999999</v>
      </c>
      <c r="E67" s="39">
        <v>0</v>
      </c>
      <c r="F67" s="39">
        <v>0.14899999999999999</v>
      </c>
      <c r="G67" s="39">
        <v>0.80689999999999995</v>
      </c>
      <c r="H67" s="39">
        <f t="shared" ref="H67:H77" si="38">IF(ISERROR(J67+L67+N67+P67),"нд",J67+L67+N67+P67)</f>
        <v>0.80689999999999995</v>
      </c>
      <c r="I67" s="39">
        <f t="shared" ref="I67:I77" si="39">K67+M67+O67+Q67</f>
        <v>0.48670000000000002</v>
      </c>
      <c r="J67" s="39">
        <v>0</v>
      </c>
      <c r="K67" s="39">
        <v>0</v>
      </c>
      <c r="L67" s="39">
        <v>0</v>
      </c>
      <c r="M67" s="39">
        <v>0</v>
      </c>
      <c r="N67" s="39">
        <v>0.80689999999999995</v>
      </c>
      <c r="O67" s="39">
        <v>0.48670000000000002</v>
      </c>
      <c r="P67" s="39">
        <v>0</v>
      </c>
      <c r="Q67" s="39">
        <v>0</v>
      </c>
      <c r="R67" s="39" t="s">
        <v>126</v>
      </c>
      <c r="S67" s="39">
        <f t="shared" si="35"/>
        <v>0.32019999999999993</v>
      </c>
      <c r="T67" s="39">
        <f t="shared" ref="T67:T77" si="40">IF(ISERROR(I67-H67),"нд",I67-H67)</f>
        <v>-0.32019999999999993</v>
      </c>
      <c r="U67" s="43">
        <f t="shared" ref="U67:U77" si="41">IF(T67="нд","нд",IFERROR(T67/H67*100,IF(I67&gt;0,100,0)))</f>
        <v>-39.68273639856239</v>
      </c>
      <c r="V67" s="46" t="s">
        <v>201</v>
      </c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8"/>
      <c r="AM67" s="9"/>
    </row>
    <row r="68" spans="1:39" ht="38.25" x14ac:dyDescent="0.25">
      <c r="A68" s="30" t="s">
        <v>77</v>
      </c>
      <c r="B68" s="31" t="s">
        <v>136</v>
      </c>
      <c r="C68" s="32" t="s">
        <v>137</v>
      </c>
      <c r="D68" s="39">
        <v>4.2999999999999997E-2</v>
      </c>
      <c r="E68" s="39">
        <v>0</v>
      </c>
      <c r="F68" s="39">
        <v>4.2999999999999997E-2</v>
      </c>
      <c r="G68" s="39">
        <v>0.23130000000000001</v>
      </c>
      <c r="H68" s="39">
        <f t="shared" si="38"/>
        <v>0.23130000000000001</v>
      </c>
      <c r="I68" s="39">
        <f t="shared" si="39"/>
        <v>0.22259999999999999</v>
      </c>
      <c r="J68" s="39">
        <v>0</v>
      </c>
      <c r="K68" s="39">
        <v>0</v>
      </c>
      <c r="L68" s="39">
        <v>0.23130000000000001</v>
      </c>
      <c r="M68" s="39">
        <v>0.22259999999999999</v>
      </c>
      <c r="N68" s="39">
        <v>0</v>
      </c>
      <c r="O68" s="39">
        <v>0</v>
      </c>
      <c r="P68" s="39">
        <v>0</v>
      </c>
      <c r="Q68" s="39">
        <v>0</v>
      </c>
      <c r="R68" s="39" t="s">
        <v>126</v>
      </c>
      <c r="S68" s="39">
        <f>IF(H68="нд","нд",G68-I68)</f>
        <v>8.7000000000000133E-3</v>
      </c>
      <c r="T68" s="39">
        <f>IF(ISERROR(I68-H68),"нд",I68-H68)</f>
        <v>-8.7000000000000133E-3</v>
      </c>
      <c r="U68" s="43">
        <f t="shared" si="41"/>
        <v>-3.7613488975356733</v>
      </c>
      <c r="V68" s="32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8"/>
      <c r="AM68" s="9"/>
    </row>
    <row r="69" spans="1:39" ht="25.5" x14ac:dyDescent="0.25">
      <c r="A69" s="30" t="s">
        <v>77</v>
      </c>
      <c r="B69" s="31" t="s">
        <v>138</v>
      </c>
      <c r="C69" s="32" t="s">
        <v>139</v>
      </c>
      <c r="D69" s="39">
        <v>4.3999999999999997E-2</v>
      </c>
      <c r="E69" s="39">
        <v>0</v>
      </c>
      <c r="F69" s="39">
        <v>4.3999999999999997E-2</v>
      </c>
      <c r="G69" s="39">
        <v>0.2321</v>
      </c>
      <c r="H69" s="39">
        <f t="shared" si="38"/>
        <v>0.2321</v>
      </c>
      <c r="I69" s="39">
        <f t="shared" si="39"/>
        <v>0.223</v>
      </c>
      <c r="J69" s="39">
        <v>0</v>
      </c>
      <c r="K69" s="39">
        <v>0</v>
      </c>
      <c r="L69" s="39">
        <v>0.2321</v>
      </c>
      <c r="M69" s="39">
        <v>0.223</v>
      </c>
      <c r="N69" s="39">
        <v>0</v>
      </c>
      <c r="O69" s="39">
        <v>0</v>
      </c>
      <c r="P69" s="39">
        <v>0</v>
      </c>
      <c r="Q69" s="39">
        <v>0</v>
      </c>
      <c r="R69" s="39" t="s">
        <v>126</v>
      </c>
      <c r="S69" s="39">
        <f t="shared" si="35"/>
        <v>9.099999999999997E-3</v>
      </c>
      <c r="T69" s="39">
        <f t="shared" si="40"/>
        <v>-9.099999999999997E-3</v>
      </c>
      <c r="U69" s="43">
        <f t="shared" si="41"/>
        <v>-3.9207238259370945</v>
      </c>
      <c r="V69" s="32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8"/>
      <c r="AM69" s="9"/>
    </row>
    <row r="70" spans="1:39" ht="25.5" x14ac:dyDescent="0.25">
      <c r="A70" s="30" t="s">
        <v>77</v>
      </c>
      <c r="B70" s="31" t="s">
        <v>140</v>
      </c>
      <c r="C70" s="32" t="s">
        <v>141</v>
      </c>
      <c r="D70" s="39">
        <v>3.4000000000000002E-2</v>
      </c>
      <c r="E70" s="39">
        <v>0</v>
      </c>
      <c r="F70" s="39">
        <v>3.4000000000000002E-2</v>
      </c>
      <c r="G70" s="39">
        <v>0.18210000000000001</v>
      </c>
      <c r="H70" s="39">
        <f t="shared" si="38"/>
        <v>0.18210000000000001</v>
      </c>
      <c r="I70" s="39">
        <f t="shared" si="39"/>
        <v>0.17899999999999999</v>
      </c>
      <c r="J70" s="39">
        <v>0</v>
      </c>
      <c r="K70" s="39">
        <v>0</v>
      </c>
      <c r="L70" s="39">
        <v>0.18210000000000001</v>
      </c>
      <c r="M70" s="39">
        <v>0.17899999999999999</v>
      </c>
      <c r="N70" s="39">
        <v>0</v>
      </c>
      <c r="O70" s="39">
        <v>0</v>
      </c>
      <c r="P70" s="39">
        <v>0</v>
      </c>
      <c r="Q70" s="39">
        <v>0</v>
      </c>
      <c r="R70" s="39" t="s">
        <v>126</v>
      </c>
      <c r="S70" s="39">
        <f t="shared" si="35"/>
        <v>3.1000000000000194E-3</v>
      </c>
      <c r="T70" s="39">
        <f t="shared" si="40"/>
        <v>-3.1000000000000194E-3</v>
      </c>
      <c r="U70" s="43">
        <f t="shared" si="41"/>
        <v>-1.7023613399231297</v>
      </c>
      <c r="V70" s="32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8"/>
      <c r="AM70" s="9"/>
    </row>
    <row r="71" spans="1:39" ht="25.5" x14ac:dyDescent="0.25">
      <c r="A71" s="30" t="s">
        <v>77</v>
      </c>
      <c r="B71" s="31" t="s">
        <v>142</v>
      </c>
      <c r="C71" s="32" t="s">
        <v>143</v>
      </c>
      <c r="D71" s="39">
        <v>4.2999999999999997E-2</v>
      </c>
      <c r="E71" s="39">
        <v>0</v>
      </c>
      <c r="F71" s="39">
        <v>4.2999999999999997E-2</v>
      </c>
      <c r="G71" s="39">
        <v>0.23139999999999999</v>
      </c>
      <c r="H71" s="39">
        <f t="shared" si="38"/>
        <v>0.23139999999999999</v>
      </c>
      <c r="I71" s="39">
        <f t="shared" si="39"/>
        <v>0.22289999999999999</v>
      </c>
      <c r="J71" s="39">
        <v>0</v>
      </c>
      <c r="K71" s="39">
        <v>0</v>
      </c>
      <c r="L71" s="39">
        <v>0.23139999999999999</v>
      </c>
      <c r="M71" s="39">
        <v>0.22289999999999999</v>
      </c>
      <c r="N71" s="39">
        <v>0</v>
      </c>
      <c r="O71" s="39">
        <v>0</v>
      </c>
      <c r="P71" s="39">
        <v>0</v>
      </c>
      <c r="Q71" s="39">
        <v>0</v>
      </c>
      <c r="R71" s="39" t="s">
        <v>126</v>
      </c>
      <c r="S71" s="39">
        <f t="shared" si="35"/>
        <v>8.5000000000000075E-3</v>
      </c>
      <c r="T71" s="39">
        <f t="shared" si="40"/>
        <v>-8.5000000000000075E-3</v>
      </c>
      <c r="U71" s="43">
        <f t="shared" si="41"/>
        <v>-3.6732929991356995</v>
      </c>
      <c r="V71" s="32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8"/>
      <c r="AM71" s="9"/>
    </row>
    <row r="72" spans="1:39" ht="25.5" x14ac:dyDescent="0.25">
      <c r="A72" s="30" t="s">
        <v>77</v>
      </c>
      <c r="B72" s="31" t="s">
        <v>144</v>
      </c>
      <c r="C72" s="32" t="s">
        <v>145</v>
      </c>
      <c r="D72" s="39">
        <v>4.2999999999999997E-2</v>
      </c>
      <c r="E72" s="39">
        <v>0</v>
      </c>
      <c r="F72" s="39">
        <v>4.2999999999999997E-2</v>
      </c>
      <c r="G72" s="39">
        <v>0.23130000000000001</v>
      </c>
      <c r="H72" s="39">
        <f t="shared" si="38"/>
        <v>0.23130000000000001</v>
      </c>
      <c r="I72" s="39">
        <f t="shared" si="39"/>
        <v>0.2223</v>
      </c>
      <c r="J72" s="39">
        <v>0</v>
      </c>
      <c r="K72" s="39">
        <v>0</v>
      </c>
      <c r="L72" s="39">
        <v>0.23130000000000001</v>
      </c>
      <c r="M72" s="39">
        <v>0.2223</v>
      </c>
      <c r="N72" s="39">
        <v>0</v>
      </c>
      <c r="O72" s="39">
        <v>0</v>
      </c>
      <c r="P72" s="39">
        <v>0</v>
      </c>
      <c r="Q72" s="39">
        <v>0</v>
      </c>
      <c r="R72" s="39" t="s">
        <v>126</v>
      </c>
      <c r="S72" s="39">
        <f t="shared" si="35"/>
        <v>9.000000000000008E-3</v>
      </c>
      <c r="T72" s="39">
        <f t="shared" si="40"/>
        <v>-9.000000000000008E-3</v>
      </c>
      <c r="U72" s="43">
        <f t="shared" si="41"/>
        <v>-3.891050583657591</v>
      </c>
      <c r="V72" s="32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8"/>
      <c r="AM72" s="9"/>
    </row>
    <row r="73" spans="1:39" ht="38.25" x14ac:dyDescent="0.25">
      <c r="A73" s="30" t="s">
        <v>77</v>
      </c>
      <c r="B73" s="31" t="s">
        <v>146</v>
      </c>
      <c r="C73" s="32" t="s">
        <v>147</v>
      </c>
      <c r="D73" s="39">
        <v>3.3000000000000002E-2</v>
      </c>
      <c r="E73" s="39">
        <v>0</v>
      </c>
      <c r="F73" s="39">
        <v>3.3000000000000002E-2</v>
      </c>
      <c r="G73" s="39">
        <v>0.1757</v>
      </c>
      <c r="H73" s="39">
        <f t="shared" si="38"/>
        <v>0.1757</v>
      </c>
      <c r="I73" s="39">
        <f t="shared" si="39"/>
        <v>0.1719</v>
      </c>
      <c r="J73" s="39">
        <v>0</v>
      </c>
      <c r="K73" s="39">
        <v>0</v>
      </c>
      <c r="L73" s="39">
        <v>0.1757</v>
      </c>
      <c r="M73" s="39">
        <v>0.1719</v>
      </c>
      <c r="N73" s="39">
        <v>0</v>
      </c>
      <c r="O73" s="39">
        <v>0</v>
      </c>
      <c r="P73" s="39">
        <v>0</v>
      </c>
      <c r="Q73" s="39">
        <v>0</v>
      </c>
      <c r="R73" s="39" t="s">
        <v>126</v>
      </c>
      <c r="S73" s="39">
        <f t="shared" si="35"/>
        <v>3.7999999999999978E-3</v>
      </c>
      <c r="T73" s="39">
        <f t="shared" si="40"/>
        <v>-3.7999999999999978E-3</v>
      </c>
      <c r="U73" s="43">
        <f t="shared" si="41"/>
        <v>-2.1627774615822415</v>
      </c>
      <c r="V73" s="32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8"/>
      <c r="AM73" s="9"/>
    </row>
    <row r="74" spans="1:39" ht="25.5" x14ac:dyDescent="0.25">
      <c r="A74" s="30" t="s">
        <v>77</v>
      </c>
      <c r="B74" s="31" t="s">
        <v>148</v>
      </c>
      <c r="C74" s="32" t="s">
        <v>149</v>
      </c>
      <c r="D74" s="39">
        <v>0.128</v>
      </c>
      <c r="E74" s="39">
        <v>0</v>
      </c>
      <c r="F74" s="39">
        <v>0.128</v>
      </c>
      <c r="G74" s="39">
        <v>0.67779999999999996</v>
      </c>
      <c r="H74" s="39">
        <f t="shared" si="38"/>
        <v>0.67779999999999996</v>
      </c>
      <c r="I74" s="39">
        <f t="shared" si="39"/>
        <v>0.56869999999999998</v>
      </c>
      <c r="J74" s="39">
        <v>0</v>
      </c>
      <c r="K74" s="39">
        <v>0</v>
      </c>
      <c r="L74" s="39">
        <v>0.67779999999999996</v>
      </c>
      <c r="M74" s="39">
        <v>0.56869999999999998</v>
      </c>
      <c r="N74" s="39">
        <v>0</v>
      </c>
      <c r="O74" s="39">
        <v>0</v>
      </c>
      <c r="P74" s="39">
        <v>0</v>
      </c>
      <c r="Q74" s="39">
        <v>0</v>
      </c>
      <c r="R74" s="39" t="s">
        <v>126</v>
      </c>
      <c r="S74" s="39">
        <f t="shared" si="35"/>
        <v>0.10909999999999997</v>
      </c>
      <c r="T74" s="39">
        <f t="shared" si="40"/>
        <v>-0.10909999999999997</v>
      </c>
      <c r="U74" s="43">
        <f t="shared" si="41"/>
        <v>-16.096193567424017</v>
      </c>
      <c r="V74" s="46" t="s">
        <v>202</v>
      </c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8"/>
      <c r="AM74" s="9"/>
    </row>
    <row r="75" spans="1:39" ht="25.5" x14ac:dyDescent="0.25">
      <c r="A75" s="30" t="s">
        <v>77</v>
      </c>
      <c r="B75" s="31" t="s">
        <v>150</v>
      </c>
      <c r="C75" s="32" t="s">
        <v>151</v>
      </c>
      <c r="D75" s="39">
        <v>0.11700000000000001</v>
      </c>
      <c r="E75" s="39">
        <v>0</v>
      </c>
      <c r="F75" s="39">
        <v>0.11700000000000001</v>
      </c>
      <c r="G75" s="39">
        <v>0.62129999999999996</v>
      </c>
      <c r="H75" s="39">
        <f t="shared" si="38"/>
        <v>0.62129999999999996</v>
      </c>
      <c r="I75" s="39">
        <f t="shared" si="39"/>
        <v>0.49659999999999999</v>
      </c>
      <c r="J75" s="39">
        <v>0</v>
      </c>
      <c r="K75" s="39">
        <v>0</v>
      </c>
      <c r="L75" s="39">
        <v>0</v>
      </c>
      <c r="M75" s="39">
        <v>0</v>
      </c>
      <c r="N75" s="39">
        <v>0.62129999999999996</v>
      </c>
      <c r="O75" s="39">
        <v>0.49659999999999999</v>
      </c>
      <c r="P75" s="39">
        <v>0</v>
      </c>
      <c r="Q75" s="39">
        <v>0</v>
      </c>
      <c r="R75" s="39" t="s">
        <v>126</v>
      </c>
      <c r="S75" s="39">
        <f t="shared" si="35"/>
        <v>0.12469999999999998</v>
      </c>
      <c r="T75" s="39">
        <f t="shared" si="40"/>
        <v>-0.12469999999999998</v>
      </c>
      <c r="U75" s="43">
        <f t="shared" si="41"/>
        <v>-20.070819249959758</v>
      </c>
      <c r="V75" s="46" t="s">
        <v>201</v>
      </c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8"/>
      <c r="AM75" s="9"/>
    </row>
    <row r="76" spans="1:39" ht="25.5" x14ac:dyDescent="0.25">
      <c r="A76" s="30" t="s">
        <v>77</v>
      </c>
      <c r="B76" s="31" t="s">
        <v>152</v>
      </c>
      <c r="C76" s="32" t="s">
        <v>153</v>
      </c>
      <c r="D76" s="39">
        <v>0.126</v>
      </c>
      <c r="E76" s="39">
        <v>0</v>
      </c>
      <c r="F76" s="39">
        <v>0.126</v>
      </c>
      <c r="G76" s="39">
        <v>0.6694</v>
      </c>
      <c r="H76" s="39">
        <f t="shared" ref="H76" si="42">IF(ISERROR(J76+L76+N76+P76),"нд",J76+L76+N76+P76)</f>
        <v>0.6694</v>
      </c>
      <c r="I76" s="39">
        <f t="shared" ref="I76" si="43">K76+M76+O76+Q76</f>
        <v>0.51870000000000005</v>
      </c>
      <c r="J76" s="39">
        <v>0</v>
      </c>
      <c r="K76" s="39">
        <v>0</v>
      </c>
      <c r="L76" s="39">
        <v>0.6694</v>
      </c>
      <c r="M76" s="39">
        <v>0.51870000000000005</v>
      </c>
      <c r="N76" s="39">
        <v>0</v>
      </c>
      <c r="O76" s="39">
        <v>0</v>
      </c>
      <c r="P76" s="39">
        <v>0</v>
      </c>
      <c r="Q76" s="39">
        <v>0</v>
      </c>
      <c r="R76" s="39" t="s">
        <v>126</v>
      </c>
      <c r="S76" s="39">
        <f t="shared" ref="S76" si="44">IF(H76="нд","нд",G76-I76)</f>
        <v>0.15069999999999995</v>
      </c>
      <c r="T76" s="39">
        <f t="shared" ref="T76" si="45">IF(ISERROR(I76-H76),"нд",I76-H76)</f>
        <v>-0.15069999999999995</v>
      </c>
      <c r="U76" s="43">
        <f t="shared" ref="U76" si="46">IF(T76="нд","нд",IFERROR(T76/H76*100,IF(I76&gt;0,100,0)))</f>
        <v>-22.512697938452337</v>
      </c>
      <c r="V76" s="46" t="s">
        <v>202</v>
      </c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8"/>
      <c r="AM76" s="9"/>
    </row>
    <row r="77" spans="1:39" x14ac:dyDescent="0.25">
      <c r="A77" s="30" t="s">
        <v>77</v>
      </c>
      <c r="B77" s="31" t="s">
        <v>180</v>
      </c>
      <c r="C77" s="32" t="s">
        <v>181</v>
      </c>
      <c r="D77" s="39">
        <v>0.108</v>
      </c>
      <c r="E77" s="39">
        <v>0</v>
      </c>
      <c r="F77" s="39">
        <v>0.108</v>
      </c>
      <c r="G77" s="39">
        <v>0.57520000000000004</v>
      </c>
      <c r="H77" s="39">
        <f t="shared" si="38"/>
        <v>0.57520000000000004</v>
      </c>
      <c r="I77" s="39">
        <f t="shared" si="39"/>
        <v>0.59889999999999999</v>
      </c>
      <c r="J77" s="39">
        <v>0</v>
      </c>
      <c r="K77" s="39">
        <v>0</v>
      </c>
      <c r="L77" s="39">
        <v>0.57520000000000004</v>
      </c>
      <c r="M77" s="39">
        <v>0.59889999999999999</v>
      </c>
      <c r="N77" s="39">
        <v>0</v>
      </c>
      <c r="O77" s="39">
        <v>0</v>
      </c>
      <c r="P77" s="39">
        <v>0</v>
      </c>
      <c r="Q77" s="39">
        <v>0</v>
      </c>
      <c r="R77" s="39" t="s">
        <v>126</v>
      </c>
      <c r="S77" s="39">
        <f t="shared" si="35"/>
        <v>-2.3699999999999943E-2</v>
      </c>
      <c r="T77" s="39">
        <f t="shared" si="40"/>
        <v>2.3699999999999943E-2</v>
      </c>
      <c r="U77" s="43">
        <f t="shared" si="41"/>
        <v>4.1203059805285021</v>
      </c>
      <c r="V77" s="46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8"/>
      <c r="AM77" s="9"/>
    </row>
    <row r="78" spans="1:39" x14ac:dyDescent="0.25">
      <c r="A78" s="28" t="s">
        <v>125</v>
      </c>
      <c r="B78" s="29" t="s">
        <v>125</v>
      </c>
      <c r="C78" s="26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41"/>
      <c r="V78" s="26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8"/>
      <c r="AM78" s="9"/>
    </row>
    <row r="79" spans="1:39" ht="38.25" x14ac:dyDescent="0.25">
      <c r="A79" s="28" t="s">
        <v>79</v>
      </c>
      <c r="B79" s="29" t="s">
        <v>80</v>
      </c>
      <c r="C79" s="26" t="s">
        <v>19</v>
      </c>
      <c r="D79" s="2">
        <f>SUM(D80:D81)</f>
        <v>0</v>
      </c>
      <c r="E79" s="2">
        <f t="shared" ref="E79:S79" si="47">SUM(E80:E81)</f>
        <v>0</v>
      </c>
      <c r="F79" s="2">
        <f t="shared" si="47"/>
        <v>0</v>
      </c>
      <c r="G79" s="2">
        <f t="shared" si="47"/>
        <v>4.7119</v>
      </c>
      <c r="H79" s="2">
        <f t="shared" si="47"/>
        <v>4.7119</v>
      </c>
      <c r="I79" s="2">
        <f t="shared" si="47"/>
        <v>4.8667000000000007</v>
      </c>
      <c r="J79" s="2">
        <f t="shared" si="47"/>
        <v>0</v>
      </c>
      <c r="K79" s="2">
        <f t="shared" si="47"/>
        <v>0</v>
      </c>
      <c r="L79" s="2">
        <f t="shared" si="47"/>
        <v>0</v>
      </c>
      <c r="M79" s="2">
        <f t="shared" si="47"/>
        <v>0</v>
      </c>
      <c r="N79" s="2">
        <f t="shared" si="47"/>
        <v>0</v>
      </c>
      <c r="O79" s="2">
        <f t="shared" si="47"/>
        <v>4.7910000000000004</v>
      </c>
      <c r="P79" s="2">
        <f t="shared" si="47"/>
        <v>4.7119</v>
      </c>
      <c r="Q79" s="2">
        <f t="shared" si="47"/>
        <v>7.5700000000000003E-2</v>
      </c>
      <c r="R79" s="2"/>
      <c r="S79" s="2">
        <f t="shared" si="47"/>
        <v>-0.15480000000000071</v>
      </c>
      <c r="T79" s="2">
        <f>IF(ISERROR(I79-H79),"нд",I79-H79)</f>
        <v>0.15480000000000071</v>
      </c>
      <c r="U79" s="41"/>
      <c r="V79" s="26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8"/>
      <c r="AM79" s="9"/>
    </row>
    <row r="80" spans="1:39" ht="38.25" x14ac:dyDescent="0.25">
      <c r="A80" s="30" t="s">
        <v>79</v>
      </c>
      <c r="B80" s="31" t="s">
        <v>182</v>
      </c>
      <c r="C80" s="32" t="s">
        <v>183</v>
      </c>
      <c r="D80" s="39" t="s">
        <v>126</v>
      </c>
      <c r="E80" s="39">
        <v>0</v>
      </c>
      <c r="F80" s="39" t="s">
        <v>126</v>
      </c>
      <c r="G80" s="39">
        <v>4.7119</v>
      </c>
      <c r="H80" s="39">
        <f t="shared" ref="H80" si="48">IF(ISERROR(J80+L80+N80+P80),"нд",J80+L80+N80+P80)</f>
        <v>4.7119</v>
      </c>
      <c r="I80" s="39">
        <f t="shared" ref="I80" si="49">K80+M80+O80+Q80</f>
        <v>4.8667000000000007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4.7910000000000004</v>
      </c>
      <c r="P80" s="39">
        <v>4.7119</v>
      </c>
      <c r="Q80" s="39">
        <v>7.5700000000000003E-2</v>
      </c>
      <c r="R80" s="39" t="s">
        <v>126</v>
      </c>
      <c r="S80" s="39">
        <f t="shared" ref="S80" si="50">IF(H80="нд","нд",G80-I80)</f>
        <v>-0.15480000000000071</v>
      </c>
      <c r="T80" s="39">
        <f t="shared" ref="T80" si="51">IF(ISERROR(I80-H80),"нд",I80-H80)</f>
        <v>0.15480000000000071</v>
      </c>
      <c r="U80" s="43">
        <f>IF(T80="нд","нд",IFERROR(T80/H80*100,IF(I80&gt;0,100,0)))</f>
        <v>3.2852989240009491</v>
      </c>
      <c r="V80" s="46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8"/>
      <c r="AM80" s="9"/>
    </row>
    <row r="81" spans="1:39" x14ac:dyDescent="0.25">
      <c r="A81" s="28" t="s">
        <v>125</v>
      </c>
      <c r="B81" s="29" t="s">
        <v>125</v>
      </c>
      <c r="C81" s="26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41"/>
      <c r="V81" s="26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8"/>
      <c r="AM81" s="9"/>
    </row>
    <row r="82" spans="1:39" ht="38.25" x14ac:dyDescent="0.25">
      <c r="A82" s="28" t="s">
        <v>81</v>
      </c>
      <c r="B82" s="29" t="s">
        <v>82</v>
      </c>
      <c r="C82" s="26" t="s">
        <v>19</v>
      </c>
      <c r="D82" s="2">
        <f t="shared" ref="D82:Q82" si="52">D83+D91</f>
        <v>1.6869999999999998</v>
      </c>
      <c r="E82" s="2">
        <f t="shared" si="52"/>
        <v>0</v>
      </c>
      <c r="F82" s="2">
        <f t="shared" si="52"/>
        <v>1.6869999999999998</v>
      </c>
      <c r="G82" s="2">
        <f t="shared" si="52"/>
        <v>8.8264999999999993</v>
      </c>
      <c r="H82" s="2">
        <f t="shared" si="52"/>
        <v>8.8264999999999993</v>
      </c>
      <c r="I82" s="2">
        <f t="shared" si="52"/>
        <v>7.9956999999999994</v>
      </c>
      <c r="J82" s="2">
        <f t="shared" si="52"/>
        <v>0</v>
      </c>
      <c r="K82" s="2">
        <f t="shared" si="52"/>
        <v>0</v>
      </c>
      <c r="L82" s="2">
        <f t="shared" si="52"/>
        <v>1.8698000000000001</v>
      </c>
      <c r="M82" s="2">
        <f t="shared" si="52"/>
        <v>0.73</v>
      </c>
      <c r="N82" s="2">
        <f t="shared" si="52"/>
        <v>6.9566999999999997</v>
      </c>
      <c r="O82" s="2">
        <f t="shared" si="52"/>
        <v>7.2305000000000001</v>
      </c>
      <c r="P82" s="2">
        <f t="shared" si="52"/>
        <v>0</v>
      </c>
      <c r="Q82" s="2">
        <f t="shared" si="52"/>
        <v>3.5200000000000002E-2</v>
      </c>
      <c r="R82" s="2"/>
      <c r="S82" s="2">
        <f>S83+S91</f>
        <v>0.83080000000000009</v>
      </c>
      <c r="T82" s="2">
        <f>IF(ISERROR(I82-H82),"нд",I82-H82)</f>
        <v>-0.83079999999999998</v>
      </c>
      <c r="U82" s="41"/>
      <c r="V82" s="26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8"/>
      <c r="AM82" s="9"/>
    </row>
    <row r="83" spans="1:39" ht="25.5" x14ac:dyDescent="0.25">
      <c r="A83" s="28" t="s">
        <v>83</v>
      </c>
      <c r="B83" s="29" t="s">
        <v>84</v>
      </c>
      <c r="C83" s="26" t="s">
        <v>19</v>
      </c>
      <c r="D83" s="2">
        <f t="shared" ref="D83:Q83" si="53">SUM(D84:D90)</f>
        <v>1.5409999999999999</v>
      </c>
      <c r="E83" s="2">
        <f t="shared" si="53"/>
        <v>0</v>
      </c>
      <c r="F83" s="2">
        <f t="shared" si="53"/>
        <v>1.5409999999999999</v>
      </c>
      <c r="G83" s="2">
        <f t="shared" si="53"/>
        <v>8.0585999999999984</v>
      </c>
      <c r="H83" s="2">
        <f t="shared" si="53"/>
        <v>8.0585999999999984</v>
      </c>
      <c r="I83" s="2">
        <f t="shared" si="53"/>
        <v>7.2548999999999992</v>
      </c>
      <c r="J83" s="2">
        <f t="shared" si="53"/>
        <v>0</v>
      </c>
      <c r="K83" s="2">
        <f t="shared" si="53"/>
        <v>0</v>
      </c>
      <c r="L83" s="2">
        <f t="shared" si="53"/>
        <v>1.8698000000000001</v>
      </c>
      <c r="M83" s="2">
        <f t="shared" si="53"/>
        <v>0.73</v>
      </c>
      <c r="N83" s="2">
        <f t="shared" si="53"/>
        <v>6.1887999999999996</v>
      </c>
      <c r="O83" s="2">
        <f t="shared" si="53"/>
        <v>6.4897</v>
      </c>
      <c r="P83" s="2">
        <f t="shared" si="53"/>
        <v>0</v>
      </c>
      <c r="Q83" s="2">
        <f t="shared" si="53"/>
        <v>3.5200000000000002E-2</v>
      </c>
      <c r="R83" s="2"/>
      <c r="S83" s="2">
        <f>SUM(S84:S90)</f>
        <v>0.80370000000000008</v>
      </c>
      <c r="T83" s="2">
        <f>IF(ISERROR(I83-H83),"нд",I83-H83)</f>
        <v>-0.80369999999999919</v>
      </c>
      <c r="U83" s="41"/>
      <c r="V83" s="26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8"/>
      <c r="AM83" s="9"/>
    </row>
    <row r="84" spans="1:39" ht="25.5" x14ac:dyDescent="0.25">
      <c r="A84" s="32" t="s">
        <v>83</v>
      </c>
      <c r="B84" s="31" t="s">
        <v>184</v>
      </c>
      <c r="C84" s="32" t="s">
        <v>154</v>
      </c>
      <c r="D84" s="39">
        <v>0.217</v>
      </c>
      <c r="E84" s="39">
        <v>0</v>
      </c>
      <c r="F84" s="39">
        <v>0.217</v>
      </c>
      <c r="G84" s="39">
        <v>1.1433</v>
      </c>
      <c r="H84" s="39">
        <f t="shared" ref="H84" si="54">IF(ISERROR(J84+L84+N84+P84),"нд",J84+L84+N84+P84)</f>
        <v>1.1433</v>
      </c>
      <c r="I84" s="39">
        <f t="shared" ref="I84" si="55">K84+M84+O84+Q84</f>
        <v>0.87339999999999995</v>
      </c>
      <c r="J84" s="39">
        <v>0</v>
      </c>
      <c r="K84" s="39">
        <v>0</v>
      </c>
      <c r="L84" s="39">
        <v>1.1433</v>
      </c>
      <c r="M84" s="39">
        <v>0</v>
      </c>
      <c r="N84" s="39">
        <v>0</v>
      </c>
      <c r="O84" s="39">
        <v>0.87339999999999995</v>
      </c>
      <c r="P84" s="39">
        <v>0</v>
      </c>
      <c r="Q84" s="39">
        <v>0</v>
      </c>
      <c r="R84" s="39" t="s">
        <v>126</v>
      </c>
      <c r="S84" s="39">
        <f t="shared" ref="S84:S89" si="56">IF(H84="нд","нд",G84-I84)</f>
        <v>0.26990000000000003</v>
      </c>
      <c r="T84" s="39">
        <f t="shared" ref="T84" si="57">IF(ISERROR(I84-H84),"нд",I84-H84)</f>
        <v>-0.26990000000000003</v>
      </c>
      <c r="U84" s="43">
        <f t="shared" ref="U84" si="58">IF(T84="нд","нд",IFERROR(T84/H84*100,IF(I84&gt;0,100,0)))</f>
        <v>-23.607102247878949</v>
      </c>
      <c r="V84" s="46" t="s">
        <v>201</v>
      </c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8"/>
      <c r="AM84" s="9"/>
    </row>
    <row r="85" spans="1:39" ht="25.5" x14ac:dyDescent="0.25">
      <c r="A85" s="32" t="s">
        <v>83</v>
      </c>
      <c r="B85" s="31" t="s">
        <v>185</v>
      </c>
      <c r="C85" s="32" t="s">
        <v>155</v>
      </c>
      <c r="D85" s="39">
        <v>0.20799999999999999</v>
      </c>
      <c r="E85" s="39">
        <v>0</v>
      </c>
      <c r="F85" s="39">
        <v>0.20799999999999999</v>
      </c>
      <c r="G85" s="39">
        <v>1.0674999999999999</v>
      </c>
      <c r="H85" s="39">
        <f t="shared" ref="H85:H89" si="59">IF(ISERROR(J85+L85+N85+P85),"нд",J85+L85+N85+P85)</f>
        <v>1.0674999999999999</v>
      </c>
      <c r="I85" s="39">
        <f t="shared" ref="I85:I89" si="60">K85+M85+O85+Q85</f>
        <v>0.8891</v>
      </c>
      <c r="J85" s="39">
        <v>0</v>
      </c>
      <c r="K85" s="39">
        <v>0</v>
      </c>
      <c r="L85" s="39">
        <v>0.53380000000000005</v>
      </c>
      <c r="M85" s="39">
        <v>0.55249999999999999</v>
      </c>
      <c r="N85" s="39">
        <v>0.53369999999999995</v>
      </c>
      <c r="O85" s="39">
        <v>0.33660000000000001</v>
      </c>
      <c r="P85" s="39">
        <v>0</v>
      </c>
      <c r="Q85" s="39">
        <v>0</v>
      </c>
      <c r="R85" s="39" t="s">
        <v>126</v>
      </c>
      <c r="S85" s="39">
        <f t="shared" si="56"/>
        <v>0.17839999999999989</v>
      </c>
      <c r="T85" s="39">
        <f t="shared" ref="T85:T89" si="61">IF(ISERROR(I85-H85),"нд",I85-H85)</f>
        <v>-0.17839999999999989</v>
      </c>
      <c r="U85" s="43">
        <f t="shared" ref="U85:U89" si="62">IF(T85="нд","нд",IFERROR(T85/H85*100,IF(I85&gt;0,100,0)))</f>
        <v>-16.711943793911001</v>
      </c>
      <c r="V85" s="46" t="s">
        <v>201</v>
      </c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8"/>
      <c r="AM85" s="9"/>
    </row>
    <row r="86" spans="1:39" ht="25.5" x14ac:dyDescent="0.25">
      <c r="A86" s="32" t="s">
        <v>83</v>
      </c>
      <c r="B86" s="31" t="s">
        <v>186</v>
      </c>
      <c r="C86" s="32" t="s">
        <v>187</v>
      </c>
      <c r="D86" s="39">
        <v>1.0649999999999999</v>
      </c>
      <c r="E86" s="39">
        <v>0</v>
      </c>
      <c r="F86" s="39">
        <v>1.0649999999999999</v>
      </c>
      <c r="G86" s="39">
        <v>5.5679999999999996</v>
      </c>
      <c r="H86" s="39">
        <f t="shared" si="59"/>
        <v>5.5679999999999996</v>
      </c>
      <c r="I86" s="39">
        <f t="shared" si="60"/>
        <v>5.2543999999999995</v>
      </c>
      <c r="J86" s="39">
        <v>0</v>
      </c>
      <c r="K86" s="39">
        <v>0</v>
      </c>
      <c r="L86" s="39">
        <v>0</v>
      </c>
      <c r="M86" s="39">
        <v>0</v>
      </c>
      <c r="N86" s="39">
        <v>5.5679999999999996</v>
      </c>
      <c r="O86" s="39">
        <v>5.2191999999999998</v>
      </c>
      <c r="P86" s="39">
        <v>0</v>
      </c>
      <c r="Q86" s="39">
        <v>3.5200000000000002E-2</v>
      </c>
      <c r="R86" s="39" t="s">
        <v>126</v>
      </c>
      <c r="S86" s="39">
        <f t="shared" si="56"/>
        <v>0.3136000000000001</v>
      </c>
      <c r="T86" s="39">
        <f t="shared" si="61"/>
        <v>-0.3136000000000001</v>
      </c>
      <c r="U86" s="43">
        <f t="shared" si="62"/>
        <v>-5.6321839080459792</v>
      </c>
      <c r="V86" s="32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8"/>
      <c r="AM86" s="9"/>
    </row>
    <row r="87" spans="1:39" ht="25.5" x14ac:dyDescent="0.25">
      <c r="A87" s="32" t="s">
        <v>83</v>
      </c>
      <c r="B87" s="31" t="s">
        <v>156</v>
      </c>
      <c r="C87" s="32" t="s">
        <v>157</v>
      </c>
      <c r="D87" s="39">
        <v>3.1E-2</v>
      </c>
      <c r="E87" s="39">
        <v>0</v>
      </c>
      <c r="F87" s="39">
        <v>3.1E-2</v>
      </c>
      <c r="G87" s="39">
        <v>0.17050000000000001</v>
      </c>
      <c r="H87" s="39">
        <f t="shared" si="59"/>
        <v>0.17050000000000001</v>
      </c>
      <c r="I87" s="39">
        <f t="shared" si="60"/>
        <v>0.16349999999999998</v>
      </c>
      <c r="J87" s="39">
        <v>0</v>
      </c>
      <c r="K87" s="39">
        <v>0</v>
      </c>
      <c r="L87" s="39">
        <v>0.17050000000000001</v>
      </c>
      <c r="M87" s="39">
        <v>0.10299999999999999</v>
      </c>
      <c r="N87" s="39">
        <v>0</v>
      </c>
      <c r="O87" s="39">
        <v>6.0499999999999998E-2</v>
      </c>
      <c r="P87" s="39">
        <v>0</v>
      </c>
      <c r="Q87" s="39">
        <v>0</v>
      </c>
      <c r="R87" s="39" t="s">
        <v>126</v>
      </c>
      <c r="S87" s="39">
        <f t="shared" si="56"/>
        <v>7.000000000000034E-3</v>
      </c>
      <c r="T87" s="39">
        <f t="shared" si="61"/>
        <v>-7.000000000000034E-3</v>
      </c>
      <c r="U87" s="43">
        <f t="shared" si="62"/>
        <v>-4.1055718475073517</v>
      </c>
      <c r="V87" s="46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8"/>
      <c r="AM87" s="9"/>
    </row>
    <row r="88" spans="1:39" ht="25.5" x14ac:dyDescent="0.25">
      <c r="A88" s="32" t="s">
        <v>83</v>
      </c>
      <c r="B88" s="31" t="s">
        <v>158</v>
      </c>
      <c r="C88" s="32" t="s">
        <v>159</v>
      </c>
      <c r="D88" s="39">
        <v>1.6E-2</v>
      </c>
      <c r="E88" s="39">
        <v>0</v>
      </c>
      <c r="F88" s="39">
        <v>1.6E-2</v>
      </c>
      <c r="G88" s="39">
        <v>8.7099999999999997E-2</v>
      </c>
      <c r="H88" s="39">
        <f t="shared" si="59"/>
        <v>8.7099999999999997E-2</v>
      </c>
      <c r="I88" s="39">
        <f t="shared" si="60"/>
        <v>5.1999999999999998E-2</v>
      </c>
      <c r="J88" s="39">
        <v>0</v>
      </c>
      <c r="K88" s="39">
        <v>0</v>
      </c>
      <c r="L88" s="39">
        <v>0</v>
      </c>
      <c r="M88" s="39">
        <v>5.1999999999999998E-2</v>
      </c>
      <c r="N88" s="39">
        <v>8.7099999999999997E-2</v>
      </c>
      <c r="O88" s="39">
        <v>0</v>
      </c>
      <c r="P88" s="39">
        <v>0</v>
      </c>
      <c r="Q88" s="39">
        <v>0</v>
      </c>
      <c r="R88" s="39" t="s">
        <v>126</v>
      </c>
      <c r="S88" s="39">
        <f t="shared" si="56"/>
        <v>3.5099999999999999E-2</v>
      </c>
      <c r="T88" s="39">
        <f t="shared" si="61"/>
        <v>-3.5099999999999999E-2</v>
      </c>
      <c r="U88" s="43">
        <f t="shared" si="62"/>
        <v>-40.298507462686565</v>
      </c>
      <c r="V88" s="46" t="s">
        <v>201</v>
      </c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8"/>
      <c r="AM88" s="9"/>
    </row>
    <row r="89" spans="1:39" ht="25.5" x14ac:dyDescent="0.25">
      <c r="A89" s="32" t="s">
        <v>83</v>
      </c>
      <c r="B89" s="31" t="s">
        <v>160</v>
      </c>
      <c r="C89" s="32" t="s">
        <v>161</v>
      </c>
      <c r="D89" s="39">
        <v>4.0000000000000001E-3</v>
      </c>
      <c r="E89" s="39">
        <v>0</v>
      </c>
      <c r="F89" s="39">
        <v>4.0000000000000001E-3</v>
      </c>
      <c r="G89" s="39">
        <v>2.2200000000000001E-2</v>
      </c>
      <c r="H89" s="39">
        <f t="shared" si="59"/>
        <v>2.2200000000000001E-2</v>
      </c>
      <c r="I89" s="39">
        <f t="shared" si="60"/>
        <v>2.2499999999999999E-2</v>
      </c>
      <c r="J89" s="39">
        <v>0</v>
      </c>
      <c r="K89" s="39">
        <v>0</v>
      </c>
      <c r="L89" s="39">
        <v>2.2200000000000001E-2</v>
      </c>
      <c r="M89" s="39">
        <v>2.2499999999999999E-2</v>
      </c>
      <c r="N89" s="39">
        <v>0</v>
      </c>
      <c r="O89" s="39">
        <v>0</v>
      </c>
      <c r="P89" s="39">
        <v>0</v>
      </c>
      <c r="Q89" s="39">
        <v>0</v>
      </c>
      <c r="R89" s="39" t="s">
        <v>126</v>
      </c>
      <c r="S89" s="39">
        <f t="shared" si="56"/>
        <v>-2.9999999999999818E-4</v>
      </c>
      <c r="T89" s="39">
        <f t="shared" si="61"/>
        <v>2.9999999999999818E-4</v>
      </c>
      <c r="U89" s="43">
        <f t="shared" si="62"/>
        <v>1.3513513513513431</v>
      </c>
      <c r="V89" s="4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8"/>
      <c r="AM89" s="9"/>
    </row>
    <row r="90" spans="1:39" x14ac:dyDescent="0.25">
      <c r="A90" s="28" t="s">
        <v>125</v>
      </c>
      <c r="B90" s="29" t="s">
        <v>125</v>
      </c>
      <c r="C90" s="26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41"/>
      <c r="V90" s="26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8"/>
      <c r="AM90" s="9"/>
    </row>
    <row r="91" spans="1:39" ht="25.5" x14ac:dyDescent="0.25">
      <c r="A91" s="28" t="s">
        <v>85</v>
      </c>
      <c r="B91" s="29" t="s">
        <v>86</v>
      </c>
      <c r="C91" s="26" t="s">
        <v>19</v>
      </c>
      <c r="D91" s="2">
        <f t="shared" ref="D91:Q91" si="63">SUM(D92:D93)</f>
        <v>0.14599999999999999</v>
      </c>
      <c r="E91" s="2">
        <f t="shared" si="63"/>
        <v>0</v>
      </c>
      <c r="F91" s="2">
        <f t="shared" si="63"/>
        <v>0.14599999999999999</v>
      </c>
      <c r="G91" s="2">
        <f t="shared" si="63"/>
        <v>0.76790000000000003</v>
      </c>
      <c r="H91" s="2">
        <f t="shared" si="63"/>
        <v>0.76790000000000003</v>
      </c>
      <c r="I91" s="2">
        <f t="shared" si="63"/>
        <v>0.74080000000000001</v>
      </c>
      <c r="J91" s="2">
        <f t="shared" si="63"/>
        <v>0</v>
      </c>
      <c r="K91" s="2">
        <f t="shared" si="63"/>
        <v>0</v>
      </c>
      <c r="L91" s="2">
        <f t="shared" si="63"/>
        <v>0</v>
      </c>
      <c r="M91" s="2">
        <f t="shared" si="63"/>
        <v>0</v>
      </c>
      <c r="N91" s="2">
        <f t="shared" si="63"/>
        <v>0.76790000000000003</v>
      </c>
      <c r="O91" s="2">
        <f t="shared" si="63"/>
        <v>0.74080000000000001</v>
      </c>
      <c r="P91" s="2">
        <f t="shared" si="63"/>
        <v>0</v>
      </c>
      <c r="Q91" s="2">
        <f t="shared" si="63"/>
        <v>0</v>
      </c>
      <c r="R91" s="2"/>
      <c r="S91" s="2">
        <f>SUM(S92:S93)</f>
        <v>2.7100000000000013E-2</v>
      </c>
      <c r="T91" s="2">
        <f>IF(ISERROR(I91-H91),"нд",I91-H91)</f>
        <v>-2.7100000000000013E-2</v>
      </c>
      <c r="U91" s="41"/>
      <c r="V91" s="26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8"/>
      <c r="AM91" s="9"/>
    </row>
    <row r="92" spans="1:39" ht="25.5" x14ac:dyDescent="0.25">
      <c r="A92" s="30" t="s">
        <v>85</v>
      </c>
      <c r="B92" s="31" t="s">
        <v>188</v>
      </c>
      <c r="C92" s="32" t="s">
        <v>162</v>
      </c>
      <c r="D92" s="39">
        <v>0.14599999999999999</v>
      </c>
      <c r="E92" s="39">
        <v>0</v>
      </c>
      <c r="F92" s="39">
        <v>0.14599999999999999</v>
      </c>
      <c r="G92" s="39">
        <v>0.76790000000000003</v>
      </c>
      <c r="H92" s="39">
        <f t="shared" ref="H92" si="64">IF(ISERROR(J92+L92+N92+P92),"нд",J92+L92+N92+P92)</f>
        <v>0.76790000000000003</v>
      </c>
      <c r="I92" s="39">
        <f t="shared" ref="I92" si="65">K92+M92+O92+Q92</f>
        <v>0.74080000000000001</v>
      </c>
      <c r="J92" s="39">
        <v>0</v>
      </c>
      <c r="K92" s="39">
        <v>0</v>
      </c>
      <c r="L92" s="39">
        <v>0</v>
      </c>
      <c r="M92" s="39">
        <v>0</v>
      </c>
      <c r="N92" s="39">
        <v>0.76790000000000003</v>
      </c>
      <c r="O92" s="39">
        <v>0.74080000000000001</v>
      </c>
      <c r="P92" s="39">
        <v>0</v>
      </c>
      <c r="Q92" s="39">
        <v>0</v>
      </c>
      <c r="R92" s="39" t="s">
        <v>126</v>
      </c>
      <c r="S92" s="39">
        <f t="shared" ref="S92" si="66">IF(H92="нд","нд",G92-I92)</f>
        <v>2.7100000000000013E-2</v>
      </c>
      <c r="T92" s="39">
        <f t="shared" ref="T92" si="67">IF(ISERROR(I92-H92),"нд",I92-H92)</f>
        <v>-2.7100000000000013E-2</v>
      </c>
      <c r="U92" s="43">
        <f t="shared" ref="U92" si="68">IF(T92="нд","нд",IFERROR(T92/H92*100,IF(I92&gt;0,100,0)))</f>
        <v>-3.5291053522594105</v>
      </c>
      <c r="V92" s="32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8"/>
      <c r="AM92" s="9"/>
    </row>
    <row r="93" spans="1:39" x14ac:dyDescent="0.25">
      <c r="A93" s="28" t="s">
        <v>125</v>
      </c>
      <c r="B93" s="29" t="s">
        <v>125</v>
      </c>
      <c r="C93" s="26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41"/>
      <c r="V93" s="26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8"/>
      <c r="AM93" s="9"/>
    </row>
    <row r="94" spans="1:39" ht="25.5" x14ac:dyDescent="0.25">
      <c r="A94" s="28" t="s">
        <v>87</v>
      </c>
      <c r="B94" s="29" t="s">
        <v>88</v>
      </c>
      <c r="C94" s="26" t="s">
        <v>19</v>
      </c>
      <c r="D94" s="2">
        <f t="shared" ref="D94:Q94" si="69">D95+D104+D106+D108+D110+D112+D114+D116</f>
        <v>1.5670000000000002</v>
      </c>
      <c r="E94" s="2">
        <f t="shared" si="69"/>
        <v>0</v>
      </c>
      <c r="F94" s="2">
        <f t="shared" si="69"/>
        <v>1.5670000000000002</v>
      </c>
      <c r="G94" s="2">
        <f t="shared" si="69"/>
        <v>10.013500000000001</v>
      </c>
      <c r="H94" s="2">
        <f t="shared" si="69"/>
        <v>7.6769999999999996</v>
      </c>
      <c r="I94" s="2">
        <f t="shared" si="69"/>
        <v>8.5494999999999983</v>
      </c>
      <c r="J94" s="2">
        <f t="shared" si="69"/>
        <v>0.43790000000000001</v>
      </c>
      <c r="K94" s="2">
        <f t="shared" si="69"/>
        <v>1.0649</v>
      </c>
      <c r="L94" s="2">
        <f t="shared" si="69"/>
        <v>3.8481000000000001</v>
      </c>
      <c r="M94" s="2">
        <f t="shared" si="69"/>
        <v>2.8563999999999998</v>
      </c>
      <c r="N94" s="2">
        <f t="shared" si="69"/>
        <v>2.9531000000000001</v>
      </c>
      <c r="O94" s="2">
        <f t="shared" si="69"/>
        <v>2.2298999999999998</v>
      </c>
      <c r="P94" s="2">
        <f t="shared" si="69"/>
        <v>0.43790000000000001</v>
      </c>
      <c r="Q94" s="2">
        <f t="shared" si="69"/>
        <v>2.3982999999999999</v>
      </c>
      <c r="R94" s="2"/>
      <c r="S94" s="2">
        <f>S95+S104+S106+S108+S110+S112+S114+S116</f>
        <v>1.4640000000000004</v>
      </c>
      <c r="T94" s="2">
        <f>IF(ISERROR(I94-H94),"нд",I94-H94)</f>
        <v>0.87249999999999872</v>
      </c>
      <c r="U94" s="41"/>
      <c r="V94" s="26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8"/>
      <c r="AM94" s="9"/>
    </row>
    <row r="95" spans="1:39" ht="25.5" x14ac:dyDescent="0.25">
      <c r="A95" s="28" t="s">
        <v>89</v>
      </c>
      <c r="B95" s="29" t="s">
        <v>90</v>
      </c>
      <c r="C95" s="26" t="s">
        <v>19</v>
      </c>
      <c r="D95" s="2">
        <f t="shared" ref="D95:Q95" si="70">SUM(D96:D103)</f>
        <v>1.5670000000000002</v>
      </c>
      <c r="E95" s="2">
        <f t="shared" si="70"/>
        <v>0</v>
      </c>
      <c r="F95" s="2">
        <f t="shared" si="70"/>
        <v>1.5670000000000002</v>
      </c>
      <c r="G95" s="2">
        <f t="shared" si="70"/>
        <v>10.013500000000001</v>
      </c>
      <c r="H95" s="2">
        <f t="shared" si="70"/>
        <v>7.6769999999999996</v>
      </c>
      <c r="I95" s="2">
        <f t="shared" si="70"/>
        <v>8.5494999999999983</v>
      </c>
      <c r="J95" s="2">
        <f t="shared" si="70"/>
        <v>0.43790000000000001</v>
      </c>
      <c r="K95" s="2">
        <f t="shared" si="70"/>
        <v>1.0649</v>
      </c>
      <c r="L95" s="2">
        <f t="shared" si="70"/>
        <v>3.8481000000000001</v>
      </c>
      <c r="M95" s="2">
        <f t="shared" si="70"/>
        <v>2.8563999999999998</v>
      </c>
      <c r="N95" s="2">
        <f t="shared" si="70"/>
        <v>2.9531000000000001</v>
      </c>
      <c r="O95" s="2">
        <f t="shared" si="70"/>
        <v>2.2298999999999998</v>
      </c>
      <c r="P95" s="2">
        <f t="shared" si="70"/>
        <v>0.43790000000000001</v>
      </c>
      <c r="Q95" s="2">
        <f t="shared" si="70"/>
        <v>2.3982999999999999</v>
      </c>
      <c r="R95" s="2"/>
      <c r="S95" s="2">
        <f>SUM(S96:S103)</f>
        <v>1.4640000000000004</v>
      </c>
      <c r="T95" s="2">
        <f>IF(ISERROR(I95-H95),"нд",I95-H95)</f>
        <v>0.87249999999999872</v>
      </c>
      <c r="U95" s="41"/>
      <c r="V95" s="26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8"/>
      <c r="AM95" s="9"/>
    </row>
    <row r="96" spans="1:39" ht="25.5" x14ac:dyDescent="0.25">
      <c r="A96" s="30" t="s">
        <v>89</v>
      </c>
      <c r="B96" s="31" t="s">
        <v>203</v>
      </c>
      <c r="C96" s="32" t="s">
        <v>163</v>
      </c>
      <c r="D96" s="39">
        <v>0.33500000000000002</v>
      </c>
      <c r="E96" s="39">
        <v>0</v>
      </c>
      <c r="F96" s="39">
        <v>0.33500000000000002</v>
      </c>
      <c r="G96" s="39">
        <v>1.7736000000000001</v>
      </c>
      <c r="H96" s="39">
        <f t="shared" ref="H96" si="71">IF(ISERROR(J96+L96+N96+P96),"нд",J96+L96+N96+P96)</f>
        <v>1.7736000000000001</v>
      </c>
      <c r="I96" s="39">
        <f t="shared" ref="I96" si="72">K96+M96+O96+Q96</f>
        <v>1.127</v>
      </c>
      <c r="J96" s="39">
        <v>0</v>
      </c>
      <c r="K96" s="39">
        <v>0</v>
      </c>
      <c r="L96" s="39">
        <v>1.7736000000000001</v>
      </c>
      <c r="M96" s="39">
        <v>1.127</v>
      </c>
      <c r="N96" s="39">
        <v>0</v>
      </c>
      <c r="O96" s="39">
        <v>0</v>
      </c>
      <c r="P96" s="39">
        <v>0</v>
      </c>
      <c r="Q96" s="39">
        <v>0</v>
      </c>
      <c r="R96" s="39" t="s">
        <v>126</v>
      </c>
      <c r="S96" s="39">
        <f>IF(H96="нд","нд",G96-I96)</f>
        <v>0.64660000000000006</v>
      </c>
      <c r="T96" s="39">
        <f t="shared" ref="T96" si="73">IF(ISERROR(I96-H96),"нд",I96-H96)</f>
        <v>-0.64660000000000006</v>
      </c>
      <c r="U96" s="43">
        <f t="shared" ref="U96" si="74">IF(T96="нд","нд",IFERROR(T96/H96*100,IF(I96&gt;0,100,0)))</f>
        <v>-36.456923770861529</v>
      </c>
      <c r="V96" s="46" t="s">
        <v>202</v>
      </c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8"/>
      <c r="AM96" s="9"/>
    </row>
    <row r="97" spans="1:39" ht="25.5" x14ac:dyDescent="0.25">
      <c r="A97" s="30" t="s">
        <v>89</v>
      </c>
      <c r="B97" s="31" t="s">
        <v>204</v>
      </c>
      <c r="C97" s="32" t="s">
        <v>189</v>
      </c>
      <c r="D97" s="39">
        <v>0.255</v>
      </c>
      <c r="E97" s="39">
        <v>0</v>
      </c>
      <c r="F97" s="39">
        <v>0.255</v>
      </c>
      <c r="G97" s="39">
        <v>1.3505</v>
      </c>
      <c r="H97" s="39">
        <f t="shared" ref="H97:H100" si="75">IF(ISERROR(J97+L97+N97+P97),"нд",J97+L97+N97+P97)</f>
        <v>1.3505</v>
      </c>
      <c r="I97" s="39">
        <f t="shared" ref="I97:I100" si="76">K97+M97+O97+Q97</f>
        <v>1.0327</v>
      </c>
      <c r="J97" s="39">
        <v>0</v>
      </c>
      <c r="K97" s="39">
        <v>0</v>
      </c>
      <c r="L97" s="39">
        <v>0</v>
      </c>
      <c r="M97" s="39">
        <v>0</v>
      </c>
      <c r="N97" s="39">
        <v>1.3505</v>
      </c>
      <c r="O97" s="39">
        <v>1.0327</v>
      </c>
      <c r="P97" s="39">
        <v>0</v>
      </c>
      <c r="Q97" s="39">
        <v>0</v>
      </c>
      <c r="R97" s="39" t="s">
        <v>126</v>
      </c>
      <c r="S97" s="39">
        <f t="shared" ref="S97:S98" si="77">IF(H97="нд","нд",G97-I97)</f>
        <v>0.31780000000000008</v>
      </c>
      <c r="T97" s="39">
        <f t="shared" ref="T97:T100" si="78">IF(ISERROR(I97-H97),"нд",I97-H97)</f>
        <v>-0.31780000000000008</v>
      </c>
      <c r="U97" s="43">
        <f t="shared" ref="U97:U100" si="79">IF(T97="нд","нд",IFERROR(T97/H97*100,IF(I97&gt;0,100,0)))</f>
        <v>-23.532025175860799</v>
      </c>
      <c r="V97" s="46" t="s">
        <v>201</v>
      </c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8"/>
      <c r="AM97" s="9"/>
    </row>
    <row r="98" spans="1:39" ht="38.25" x14ac:dyDescent="0.25">
      <c r="A98" s="30" t="s">
        <v>89</v>
      </c>
      <c r="B98" s="31" t="s">
        <v>205</v>
      </c>
      <c r="C98" s="32" t="s">
        <v>23</v>
      </c>
      <c r="D98" s="39" t="s">
        <v>126</v>
      </c>
      <c r="E98" s="39">
        <v>0</v>
      </c>
      <c r="F98" s="39" t="s">
        <v>126</v>
      </c>
      <c r="G98" s="39">
        <v>1.7516</v>
      </c>
      <c r="H98" s="39">
        <f t="shared" si="75"/>
        <v>1.7516</v>
      </c>
      <c r="I98" s="39">
        <f t="shared" si="76"/>
        <v>2.5282999999999998</v>
      </c>
      <c r="J98" s="39">
        <v>0.43790000000000001</v>
      </c>
      <c r="K98" s="39">
        <v>6.7199999999999996E-2</v>
      </c>
      <c r="L98" s="39">
        <v>0.43790000000000001</v>
      </c>
      <c r="M98" s="39">
        <v>0.50960000000000005</v>
      </c>
      <c r="N98" s="39">
        <v>0.43790000000000001</v>
      </c>
      <c r="O98" s="39">
        <v>1.1701999999999999</v>
      </c>
      <c r="P98" s="39">
        <v>0.43790000000000001</v>
      </c>
      <c r="Q98" s="39">
        <v>0.78129999999999999</v>
      </c>
      <c r="R98" s="39" t="s">
        <v>126</v>
      </c>
      <c r="S98" s="39">
        <f t="shared" si="77"/>
        <v>-0.77669999999999972</v>
      </c>
      <c r="T98" s="39">
        <f t="shared" si="78"/>
        <v>0.77669999999999972</v>
      </c>
      <c r="U98" s="43">
        <f t="shared" si="79"/>
        <v>44.342315597168287</v>
      </c>
      <c r="V98" s="46" t="s">
        <v>214</v>
      </c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8"/>
      <c r="AM98" s="9"/>
    </row>
    <row r="99" spans="1:39" ht="25.5" x14ac:dyDescent="0.25">
      <c r="A99" s="30" t="s">
        <v>89</v>
      </c>
      <c r="B99" s="31" t="s">
        <v>206</v>
      </c>
      <c r="C99" s="32" t="s">
        <v>164</v>
      </c>
      <c r="D99" s="39">
        <v>0.22</v>
      </c>
      <c r="E99" s="39">
        <v>0</v>
      </c>
      <c r="F99" s="39">
        <v>0.22</v>
      </c>
      <c r="G99" s="39">
        <v>1.1647000000000001</v>
      </c>
      <c r="H99" s="39">
        <f t="shared" si="75"/>
        <v>1.1647000000000001</v>
      </c>
      <c r="I99" s="39">
        <f t="shared" si="76"/>
        <v>0.99770000000000003</v>
      </c>
      <c r="J99" s="39">
        <v>0</v>
      </c>
      <c r="K99" s="39">
        <v>0.99770000000000003</v>
      </c>
      <c r="L99" s="39">
        <v>0</v>
      </c>
      <c r="M99" s="39">
        <v>0</v>
      </c>
      <c r="N99" s="39">
        <v>1.1647000000000001</v>
      </c>
      <c r="O99" s="39">
        <v>0</v>
      </c>
      <c r="P99" s="39">
        <v>0</v>
      </c>
      <c r="Q99" s="39">
        <v>0</v>
      </c>
      <c r="R99" s="39" t="s">
        <v>126</v>
      </c>
      <c r="S99" s="39">
        <f>IF(H99="нд","нд",G99-I99)</f>
        <v>0.16700000000000004</v>
      </c>
      <c r="T99" s="39">
        <f t="shared" si="78"/>
        <v>-0.16700000000000004</v>
      </c>
      <c r="U99" s="43">
        <f t="shared" si="79"/>
        <v>-14.338456254829573</v>
      </c>
      <c r="V99" s="46" t="s">
        <v>202</v>
      </c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8"/>
      <c r="AM99" s="9"/>
    </row>
    <row r="100" spans="1:39" ht="25.5" x14ac:dyDescent="0.25">
      <c r="A100" s="30" t="s">
        <v>89</v>
      </c>
      <c r="B100" s="33" t="s">
        <v>207</v>
      </c>
      <c r="C100" s="32" t="s">
        <v>190</v>
      </c>
      <c r="D100" s="39">
        <v>0.309</v>
      </c>
      <c r="E100" s="39">
        <v>0</v>
      </c>
      <c r="F100" s="39">
        <v>0.309</v>
      </c>
      <c r="G100" s="39">
        <v>1.6366000000000001</v>
      </c>
      <c r="H100" s="39">
        <f t="shared" si="75"/>
        <v>1.6366000000000001</v>
      </c>
      <c r="I100" s="39">
        <f t="shared" si="76"/>
        <v>1.2467999999999999</v>
      </c>
      <c r="J100" s="39">
        <v>0</v>
      </c>
      <c r="K100" s="39">
        <v>0</v>
      </c>
      <c r="L100" s="39">
        <v>1.6366000000000001</v>
      </c>
      <c r="M100" s="39">
        <v>1.2198</v>
      </c>
      <c r="N100" s="39">
        <v>0</v>
      </c>
      <c r="O100" s="39">
        <v>2.7E-2</v>
      </c>
      <c r="P100" s="39">
        <v>0</v>
      </c>
      <c r="Q100" s="39">
        <v>0</v>
      </c>
      <c r="R100" s="39" t="s">
        <v>126</v>
      </c>
      <c r="S100" s="39">
        <f>IF(H100="нд","нд",G100-I100)</f>
        <v>0.38980000000000015</v>
      </c>
      <c r="T100" s="39">
        <f t="shared" si="78"/>
        <v>-0.38980000000000015</v>
      </c>
      <c r="U100" s="43">
        <f t="shared" si="79"/>
        <v>-23.817670780887212</v>
      </c>
      <c r="V100" s="46" t="s">
        <v>202</v>
      </c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8"/>
      <c r="AM100" s="9"/>
    </row>
    <row r="101" spans="1:39" ht="25.5" x14ac:dyDescent="0.25">
      <c r="A101" s="30" t="s">
        <v>89</v>
      </c>
      <c r="B101" s="33" t="s">
        <v>212</v>
      </c>
      <c r="C101" s="32" t="s">
        <v>213</v>
      </c>
      <c r="D101" s="39">
        <v>0.247</v>
      </c>
      <c r="E101" s="39">
        <v>0</v>
      </c>
      <c r="F101" s="39">
        <v>0.247</v>
      </c>
      <c r="G101" s="39">
        <v>1.2757000000000001</v>
      </c>
      <c r="H101" s="39">
        <f>IF(ISERROR(J101+L101+N101+P101),"нд",J101+L101+N101+P101)</f>
        <v>0</v>
      </c>
      <c r="I101" s="39">
        <f>K101+M101+O101+Q101</f>
        <v>0.81940000000000002</v>
      </c>
      <c r="J101" s="39">
        <v>0</v>
      </c>
      <c r="K101" s="39">
        <v>0</v>
      </c>
      <c r="L101" s="39">
        <v>0</v>
      </c>
      <c r="M101" s="39">
        <v>0</v>
      </c>
      <c r="N101" s="39">
        <v>0</v>
      </c>
      <c r="O101" s="39">
        <v>0</v>
      </c>
      <c r="P101" s="39">
        <v>0</v>
      </c>
      <c r="Q101" s="39">
        <v>0.81940000000000002</v>
      </c>
      <c r="R101" s="39" t="s">
        <v>126</v>
      </c>
      <c r="S101" s="39">
        <f>IF(H101="нд","нд",G101-I101)</f>
        <v>0.45630000000000004</v>
      </c>
      <c r="T101" s="39">
        <f>IF(ISERROR(I101-H101),"нд",I101-H101)</f>
        <v>0.81940000000000002</v>
      </c>
      <c r="U101" s="43">
        <f>IF(T101="нд","нд",IFERROR(T101/H101*100,IF(I101&gt;0,100,0)))</f>
        <v>100</v>
      </c>
      <c r="V101" s="46" t="s">
        <v>214</v>
      </c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8"/>
      <c r="AM101" s="9"/>
    </row>
    <row r="102" spans="1:39" ht="25.5" x14ac:dyDescent="0.25">
      <c r="A102" s="30" t="s">
        <v>89</v>
      </c>
      <c r="B102" s="31" t="s">
        <v>210</v>
      </c>
      <c r="C102" s="32" t="s">
        <v>211</v>
      </c>
      <c r="D102" s="39">
        <v>0.20100000000000001</v>
      </c>
      <c r="E102" s="39">
        <v>0</v>
      </c>
      <c r="F102" s="39">
        <v>0.20100000000000001</v>
      </c>
      <c r="G102" s="39">
        <v>1.0608</v>
      </c>
      <c r="H102" s="39">
        <f t="shared" ref="H102" si="80">IF(ISERROR(J102+L102+N102+P102),"нд",J102+L102+N102+P102)</f>
        <v>0</v>
      </c>
      <c r="I102" s="39">
        <f t="shared" ref="I102" si="81">K102+M102+O102+Q102</f>
        <v>0.79759999999999998</v>
      </c>
      <c r="J102" s="39">
        <v>0</v>
      </c>
      <c r="K102" s="39">
        <v>0</v>
      </c>
      <c r="L102" s="39">
        <v>0</v>
      </c>
      <c r="M102" s="39">
        <v>0</v>
      </c>
      <c r="N102" s="39">
        <v>0</v>
      </c>
      <c r="O102" s="39">
        <v>0</v>
      </c>
      <c r="P102" s="39">
        <v>0</v>
      </c>
      <c r="Q102" s="39">
        <v>0.79759999999999998</v>
      </c>
      <c r="R102" s="39" t="s">
        <v>126</v>
      </c>
      <c r="S102" s="39">
        <f>IF(H102="нд","нд",G102-I102)</f>
        <v>0.26319999999999999</v>
      </c>
      <c r="T102" s="39">
        <f t="shared" ref="T102" si="82">IF(ISERROR(I102-H102),"нд",I102-H102)</f>
        <v>0.79759999999999998</v>
      </c>
      <c r="U102" s="43">
        <f t="shared" ref="U102" si="83">IF(T102="нд","нд",IFERROR(T102/H102*100,IF(I102&gt;0,100,0)))</f>
        <v>100</v>
      </c>
      <c r="V102" s="46" t="s">
        <v>214</v>
      </c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8"/>
      <c r="AM102" s="9"/>
    </row>
    <row r="103" spans="1:39" x14ac:dyDescent="0.25">
      <c r="A103" s="28" t="s">
        <v>125</v>
      </c>
      <c r="B103" s="29" t="s">
        <v>125</v>
      </c>
      <c r="C103" s="26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41"/>
      <c r="V103" s="26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8"/>
      <c r="AM103" s="9"/>
    </row>
    <row r="104" spans="1:39" ht="25.5" x14ac:dyDescent="0.25">
      <c r="A104" s="28" t="s">
        <v>91</v>
      </c>
      <c r="B104" s="29" t="s">
        <v>92</v>
      </c>
      <c r="C104" s="26" t="s">
        <v>19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2">
        <v>0</v>
      </c>
      <c r="J104" s="2">
        <v>0</v>
      </c>
      <c r="K104" s="2">
        <v>0</v>
      </c>
      <c r="L104" s="2">
        <v>0</v>
      </c>
      <c r="M104" s="2">
        <v>0</v>
      </c>
      <c r="N104" s="2">
        <v>0</v>
      </c>
      <c r="O104" s="2">
        <v>0</v>
      </c>
      <c r="P104" s="2">
        <v>0</v>
      </c>
      <c r="Q104" s="2">
        <v>0</v>
      </c>
      <c r="R104" s="2"/>
      <c r="S104" s="2">
        <v>0</v>
      </c>
      <c r="T104" s="2">
        <v>0</v>
      </c>
      <c r="U104" s="41"/>
      <c r="V104" s="26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8"/>
      <c r="AM104" s="9"/>
    </row>
    <row r="105" spans="1:39" x14ac:dyDescent="0.25">
      <c r="A105" s="28" t="s">
        <v>125</v>
      </c>
      <c r="B105" s="29" t="s">
        <v>125</v>
      </c>
      <c r="C105" s="26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41"/>
      <c r="V105" s="26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8"/>
      <c r="AM105" s="9"/>
    </row>
    <row r="106" spans="1:39" ht="25.5" x14ac:dyDescent="0.25">
      <c r="A106" s="28" t="s">
        <v>93</v>
      </c>
      <c r="B106" s="29" t="s">
        <v>94</v>
      </c>
      <c r="C106" s="26" t="s">
        <v>19</v>
      </c>
      <c r="D106" s="2">
        <v>0</v>
      </c>
      <c r="E106" s="2">
        <v>0</v>
      </c>
      <c r="F106" s="2">
        <v>0</v>
      </c>
      <c r="G106" s="2">
        <v>0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/>
      <c r="S106" s="2">
        <v>0</v>
      </c>
      <c r="T106" s="2">
        <v>0</v>
      </c>
      <c r="U106" s="41"/>
      <c r="V106" s="26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8"/>
      <c r="AM106" s="9"/>
    </row>
    <row r="107" spans="1:39" x14ac:dyDescent="0.25">
      <c r="A107" s="28" t="s">
        <v>125</v>
      </c>
      <c r="B107" s="29" t="s">
        <v>125</v>
      </c>
      <c r="C107" s="26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41"/>
      <c r="V107" s="26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8"/>
      <c r="AM107" s="9"/>
    </row>
    <row r="108" spans="1:39" ht="25.5" x14ac:dyDescent="0.25">
      <c r="A108" s="28" t="s">
        <v>95</v>
      </c>
      <c r="B108" s="29" t="s">
        <v>96</v>
      </c>
      <c r="C108" s="26" t="s">
        <v>19</v>
      </c>
      <c r="D108" s="2">
        <v>0</v>
      </c>
      <c r="E108" s="2">
        <v>0</v>
      </c>
      <c r="F108" s="2">
        <v>0</v>
      </c>
      <c r="G108" s="2">
        <v>0</v>
      </c>
      <c r="H108" s="2">
        <v>0</v>
      </c>
      <c r="I108" s="2">
        <v>0</v>
      </c>
      <c r="J108" s="2">
        <v>0</v>
      </c>
      <c r="K108" s="2">
        <v>0</v>
      </c>
      <c r="L108" s="2">
        <v>0</v>
      </c>
      <c r="M108" s="2">
        <v>0</v>
      </c>
      <c r="N108" s="2">
        <v>0</v>
      </c>
      <c r="O108" s="2">
        <v>0</v>
      </c>
      <c r="P108" s="2">
        <v>0</v>
      </c>
      <c r="Q108" s="2">
        <v>0</v>
      </c>
      <c r="R108" s="2"/>
      <c r="S108" s="2">
        <v>0</v>
      </c>
      <c r="T108" s="2">
        <v>0</v>
      </c>
      <c r="U108" s="41"/>
      <c r="V108" s="26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8"/>
      <c r="AM108" s="9"/>
    </row>
    <row r="109" spans="1:39" x14ac:dyDescent="0.25">
      <c r="A109" s="28" t="s">
        <v>125</v>
      </c>
      <c r="B109" s="29" t="s">
        <v>125</v>
      </c>
      <c r="C109" s="26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41"/>
      <c r="V109" s="26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8"/>
      <c r="AM109" s="9"/>
    </row>
    <row r="110" spans="1:39" ht="38.25" x14ac:dyDescent="0.25">
      <c r="A110" s="28" t="s">
        <v>97</v>
      </c>
      <c r="B110" s="29" t="s">
        <v>98</v>
      </c>
      <c r="C110" s="26" t="s">
        <v>19</v>
      </c>
      <c r="D110" s="2">
        <v>0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/>
      <c r="S110" s="2">
        <v>0</v>
      </c>
      <c r="T110" s="2">
        <v>0</v>
      </c>
      <c r="U110" s="41"/>
      <c r="V110" s="26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8"/>
      <c r="AM110" s="9"/>
    </row>
    <row r="111" spans="1:39" x14ac:dyDescent="0.25">
      <c r="A111" s="28" t="s">
        <v>125</v>
      </c>
      <c r="B111" s="29" t="s">
        <v>125</v>
      </c>
      <c r="C111" s="26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41"/>
      <c r="V111" s="26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8"/>
      <c r="AM111" s="9"/>
    </row>
    <row r="112" spans="1:39" ht="38.25" x14ac:dyDescent="0.25">
      <c r="A112" s="28" t="s">
        <v>99</v>
      </c>
      <c r="B112" s="29" t="s">
        <v>100</v>
      </c>
      <c r="C112" s="26" t="s">
        <v>19</v>
      </c>
      <c r="D112" s="2">
        <v>0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/>
      <c r="S112" s="2">
        <v>0</v>
      </c>
      <c r="T112" s="2">
        <v>0</v>
      </c>
      <c r="U112" s="41"/>
      <c r="V112" s="26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8"/>
      <c r="AM112" s="9"/>
    </row>
    <row r="113" spans="1:39" x14ac:dyDescent="0.25">
      <c r="A113" s="28" t="s">
        <v>125</v>
      </c>
      <c r="B113" s="29" t="s">
        <v>125</v>
      </c>
      <c r="C113" s="26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41"/>
      <c r="V113" s="26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8"/>
      <c r="AM113" s="9"/>
    </row>
    <row r="114" spans="1:39" ht="38.25" x14ac:dyDescent="0.25">
      <c r="A114" s="28" t="s">
        <v>101</v>
      </c>
      <c r="B114" s="29" t="s">
        <v>102</v>
      </c>
      <c r="C114" s="26" t="s">
        <v>19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2">
        <v>0</v>
      </c>
      <c r="K114" s="2"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/>
      <c r="S114" s="2">
        <v>0</v>
      </c>
      <c r="T114" s="2">
        <v>0</v>
      </c>
      <c r="U114" s="41"/>
      <c r="V114" s="26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8"/>
      <c r="AM114" s="9"/>
    </row>
    <row r="115" spans="1:39" x14ac:dyDescent="0.25">
      <c r="A115" s="28" t="s">
        <v>125</v>
      </c>
      <c r="B115" s="29" t="s">
        <v>125</v>
      </c>
      <c r="C115" s="26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41"/>
      <c r="V115" s="26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8"/>
      <c r="AM115" s="9"/>
    </row>
    <row r="116" spans="1:39" ht="38.25" x14ac:dyDescent="0.25">
      <c r="A116" s="28" t="s">
        <v>103</v>
      </c>
      <c r="B116" s="29" t="s">
        <v>104</v>
      </c>
      <c r="C116" s="26" t="s">
        <v>19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/>
      <c r="S116" s="2">
        <v>0</v>
      </c>
      <c r="T116" s="2">
        <v>0</v>
      </c>
      <c r="U116" s="41"/>
      <c r="V116" s="26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8"/>
      <c r="AM116" s="9"/>
    </row>
    <row r="117" spans="1:39" x14ac:dyDescent="0.25">
      <c r="A117" s="28" t="s">
        <v>125</v>
      </c>
      <c r="B117" s="29" t="s">
        <v>125</v>
      </c>
      <c r="C117" s="26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41"/>
      <c r="V117" s="26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8"/>
      <c r="AM117" s="9"/>
    </row>
    <row r="118" spans="1:39" ht="38.25" x14ac:dyDescent="0.25">
      <c r="A118" s="28" t="s">
        <v>105</v>
      </c>
      <c r="B118" s="29" t="s">
        <v>106</v>
      </c>
      <c r="C118" s="26" t="s">
        <v>19</v>
      </c>
      <c r="D118" s="2"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  <c r="P118" s="2">
        <v>0</v>
      </c>
      <c r="Q118" s="2">
        <v>0</v>
      </c>
      <c r="R118" s="2"/>
      <c r="S118" s="2">
        <v>0</v>
      </c>
      <c r="T118" s="2">
        <v>0</v>
      </c>
      <c r="U118" s="41"/>
      <c r="V118" s="26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8"/>
      <c r="AM118" s="9"/>
    </row>
    <row r="119" spans="1:39" ht="25.5" x14ac:dyDescent="0.25">
      <c r="A119" s="28" t="s">
        <v>107</v>
      </c>
      <c r="B119" s="29" t="s">
        <v>108</v>
      </c>
      <c r="C119" s="26" t="s">
        <v>19</v>
      </c>
      <c r="D119" s="2">
        <v>0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2">
        <v>0</v>
      </c>
      <c r="K119" s="2"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/>
      <c r="S119" s="2">
        <v>0</v>
      </c>
      <c r="T119" s="2">
        <v>0</v>
      </c>
      <c r="U119" s="41"/>
      <c r="V119" s="26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8"/>
      <c r="AM119" s="9"/>
    </row>
    <row r="120" spans="1:39" x14ac:dyDescent="0.25">
      <c r="A120" s="28" t="s">
        <v>125</v>
      </c>
      <c r="B120" s="29" t="s">
        <v>125</v>
      </c>
      <c r="C120" s="26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41"/>
      <c r="V120" s="26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8"/>
      <c r="AM120" s="9"/>
    </row>
    <row r="121" spans="1:39" ht="25.5" x14ac:dyDescent="0.25">
      <c r="A121" s="28" t="s">
        <v>109</v>
      </c>
      <c r="B121" s="29" t="s">
        <v>110</v>
      </c>
      <c r="C121" s="26" t="s">
        <v>19</v>
      </c>
      <c r="D121" s="2">
        <v>0</v>
      </c>
      <c r="E121" s="2">
        <v>0</v>
      </c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/>
      <c r="S121" s="2">
        <v>0</v>
      </c>
      <c r="T121" s="2">
        <v>0</v>
      </c>
      <c r="U121" s="41"/>
      <c r="V121" s="26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8"/>
      <c r="AM121" s="9"/>
    </row>
    <row r="122" spans="1:39" x14ac:dyDescent="0.25">
      <c r="A122" s="28" t="s">
        <v>125</v>
      </c>
      <c r="B122" s="29" t="s">
        <v>125</v>
      </c>
      <c r="C122" s="26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41"/>
      <c r="V122" s="26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8"/>
      <c r="AM122" s="9"/>
    </row>
    <row r="123" spans="1:39" ht="51" x14ac:dyDescent="0.25">
      <c r="A123" s="34" t="s">
        <v>22</v>
      </c>
      <c r="B123" s="35" t="s">
        <v>111</v>
      </c>
      <c r="C123" s="24" t="s">
        <v>19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/>
      <c r="S123" s="1">
        <v>0</v>
      </c>
      <c r="T123" s="1">
        <v>0</v>
      </c>
      <c r="U123" s="40"/>
      <c r="V123" s="2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5"/>
      <c r="AM123" s="6"/>
    </row>
    <row r="124" spans="1:39" ht="38.25" x14ac:dyDescent="0.25">
      <c r="A124" s="28" t="s">
        <v>112</v>
      </c>
      <c r="B124" s="29" t="s">
        <v>113</v>
      </c>
      <c r="C124" s="26" t="s">
        <v>19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/>
      <c r="S124" s="2">
        <v>0</v>
      </c>
      <c r="T124" s="2">
        <v>0</v>
      </c>
      <c r="U124" s="41"/>
      <c r="V124" s="26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8"/>
      <c r="AM124" s="9"/>
    </row>
    <row r="125" spans="1:39" x14ac:dyDescent="0.25">
      <c r="A125" s="28" t="s">
        <v>125</v>
      </c>
      <c r="B125" s="36" t="s">
        <v>125</v>
      </c>
      <c r="C125" s="26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41"/>
      <c r="V125" s="26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8"/>
      <c r="AM125" s="9"/>
    </row>
    <row r="126" spans="1:39" ht="38.25" x14ac:dyDescent="0.25">
      <c r="A126" s="28" t="s">
        <v>114</v>
      </c>
      <c r="B126" s="29" t="s">
        <v>115</v>
      </c>
      <c r="C126" s="26" t="s">
        <v>19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 s="2"/>
      <c r="S126" s="2">
        <v>0</v>
      </c>
      <c r="T126" s="2">
        <v>0</v>
      </c>
      <c r="U126" s="41"/>
      <c r="V126" s="26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8"/>
      <c r="AM126" s="9"/>
    </row>
    <row r="127" spans="1:39" x14ac:dyDescent="0.25">
      <c r="A127" s="28" t="s">
        <v>125</v>
      </c>
      <c r="B127" s="36" t="s">
        <v>125</v>
      </c>
      <c r="C127" s="26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41"/>
      <c r="V127" s="26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8"/>
      <c r="AM127" s="9"/>
    </row>
    <row r="128" spans="1:39" ht="25.5" x14ac:dyDescent="0.25">
      <c r="A128" s="34" t="s">
        <v>24</v>
      </c>
      <c r="B128" s="35" t="s">
        <v>116</v>
      </c>
      <c r="C128" s="24" t="s">
        <v>19</v>
      </c>
      <c r="D128" s="1">
        <f t="shared" ref="D128:Q128" si="84">SUM(D129:D133)</f>
        <v>0.73299999999999998</v>
      </c>
      <c r="E128" s="1">
        <f t="shared" si="84"/>
        <v>0</v>
      </c>
      <c r="F128" s="1">
        <f t="shared" si="84"/>
        <v>0.73299999999999998</v>
      </c>
      <c r="G128" s="1">
        <f t="shared" si="84"/>
        <v>2.0342000000000002</v>
      </c>
      <c r="H128" s="1">
        <f t="shared" si="84"/>
        <v>2.0342000000000002</v>
      </c>
      <c r="I128" s="1">
        <f t="shared" si="84"/>
        <v>1.7470000000000003</v>
      </c>
      <c r="J128" s="1">
        <f t="shared" si="84"/>
        <v>0</v>
      </c>
      <c r="K128" s="1">
        <f t="shared" si="84"/>
        <v>0</v>
      </c>
      <c r="L128" s="1">
        <f t="shared" si="84"/>
        <v>2.0342000000000002</v>
      </c>
      <c r="M128" s="1">
        <f t="shared" si="84"/>
        <v>1.2263000000000002</v>
      </c>
      <c r="N128" s="1">
        <f t="shared" si="84"/>
        <v>0</v>
      </c>
      <c r="O128" s="1">
        <f t="shared" si="84"/>
        <v>0.52070000000000005</v>
      </c>
      <c r="P128" s="1">
        <f t="shared" si="84"/>
        <v>0</v>
      </c>
      <c r="Q128" s="1">
        <f t="shared" si="84"/>
        <v>0</v>
      </c>
      <c r="R128" s="1"/>
      <c r="S128" s="1">
        <f>SUM(S129:S133)</f>
        <v>0.28720000000000001</v>
      </c>
      <c r="T128" s="1">
        <f>IF(ISERROR(I128-H128),"нд",I128-H128)</f>
        <v>-0.2871999999999999</v>
      </c>
      <c r="U128" s="40"/>
      <c r="V128" s="2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5"/>
      <c r="AM128" s="6"/>
    </row>
    <row r="129" spans="1:39" ht="25.5" x14ac:dyDescent="0.25">
      <c r="A129" s="30" t="s">
        <v>24</v>
      </c>
      <c r="B129" s="31" t="s">
        <v>165</v>
      </c>
      <c r="C129" s="32" t="s">
        <v>166</v>
      </c>
      <c r="D129" s="39">
        <v>0.105</v>
      </c>
      <c r="E129" s="39">
        <v>0</v>
      </c>
      <c r="F129" s="39">
        <v>0.105</v>
      </c>
      <c r="G129" s="39">
        <v>0.56030000000000002</v>
      </c>
      <c r="H129" s="39">
        <f t="shared" ref="H129" si="85">IF(ISERROR(J129+L129+N129+P129),"нд",J129+L129+N129+P129)</f>
        <v>0.56030000000000002</v>
      </c>
      <c r="I129" s="39">
        <f t="shared" ref="I129" si="86">K129+M129+O129+Q129</f>
        <v>0.4491</v>
      </c>
      <c r="J129" s="39">
        <v>0</v>
      </c>
      <c r="K129" s="39">
        <v>0</v>
      </c>
      <c r="L129" s="39">
        <v>0.56030000000000002</v>
      </c>
      <c r="M129" s="39">
        <v>0.4491</v>
      </c>
      <c r="N129" s="39">
        <v>0</v>
      </c>
      <c r="O129" s="39">
        <v>0</v>
      </c>
      <c r="P129" s="39">
        <v>0</v>
      </c>
      <c r="Q129" s="39">
        <v>0</v>
      </c>
      <c r="R129" s="39" t="s">
        <v>126</v>
      </c>
      <c r="S129" s="39">
        <f t="shared" ref="S129:S132" si="87">IF(H129="нд","нд",G129-I129)</f>
        <v>0.11120000000000002</v>
      </c>
      <c r="T129" s="39">
        <f t="shared" ref="T129" si="88">IF(ISERROR(I129-H129),"нд",I129-H129)</f>
        <v>-0.11120000000000002</v>
      </c>
      <c r="U129" s="43">
        <f t="shared" ref="U129" si="89">IF(T129="нд","нд",IFERROR(T129/H129*100,IF(I129&gt;0,100,0)))</f>
        <v>-19.846510797786905</v>
      </c>
      <c r="V129" s="46" t="s">
        <v>202</v>
      </c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8"/>
      <c r="AM129" s="9"/>
    </row>
    <row r="130" spans="1:39" ht="38.25" x14ac:dyDescent="0.25">
      <c r="A130" s="30" t="s">
        <v>24</v>
      </c>
      <c r="B130" s="31" t="s">
        <v>167</v>
      </c>
      <c r="C130" s="32" t="s">
        <v>168</v>
      </c>
      <c r="D130" s="39">
        <v>0.39400000000000002</v>
      </c>
      <c r="E130" s="39">
        <v>0</v>
      </c>
      <c r="F130" s="39">
        <v>0.39400000000000002</v>
      </c>
      <c r="G130" s="39">
        <v>0.21210000000000001</v>
      </c>
      <c r="H130" s="39">
        <f t="shared" ref="H130:H132" si="90">IF(ISERROR(J130+L130+N130+P130),"нд",J130+L130+N130+P130)</f>
        <v>0.21210000000000001</v>
      </c>
      <c r="I130" s="39">
        <f t="shared" ref="I130:I132" si="91">K130+M130+O130+Q130</f>
        <v>0.2016</v>
      </c>
      <c r="J130" s="39">
        <v>0</v>
      </c>
      <c r="K130" s="39">
        <v>0</v>
      </c>
      <c r="L130" s="39">
        <v>0.21210000000000001</v>
      </c>
      <c r="M130" s="39">
        <v>0.2016</v>
      </c>
      <c r="N130" s="39">
        <v>0</v>
      </c>
      <c r="O130" s="39">
        <v>0</v>
      </c>
      <c r="P130" s="39">
        <v>0</v>
      </c>
      <c r="Q130" s="39">
        <v>0</v>
      </c>
      <c r="R130" s="39" t="s">
        <v>126</v>
      </c>
      <c r="S130" s="39">
        <f t="shared" si="87"/>
        <v>1.0500000000000009E-2</v>
      </c>
      <c r="T130" s="39">
        <f t="shared" ref="T130:T132" si="92">IF(ISERROR(I130-H130),"нд",I130-H130)</f>
        <v>-1.0500000000000009E-2</v>
      </c>
      <c r="U130" s="43">
        <f t="shared" ref="U130:U132" si="93">IF(T130="нд","нд",IFERROR(T130/H130*100,IF(I130&gt;0,100,0)))</f>
        <v>-4.9504950495049549</v>
      </c>
      <c r="V130" s="32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8"/>
      <c r="AM130" s="9"/>
    </row>
    <row r="131" spans="1:39" ht="25.5" x14ac:dyDescent="0.25">
      <c r="A131" s="30" t="s">
        <v>24</v>
      </c>
      <c r="B131" s="31" t="s">
        <v>191</v>
      </c>
      <c r="C131" s="32" t="s">
        <v>192</v>
      </c>
      <c r="D131" s="39">
        <v>0.13200000000000001</v>
      </c>
      <c r="E131" s="39">
        <v>0</v>
      </c>
      <c r="F131" s="39">
        <v>0.13200000000000001</v>
      </c>
      <c r="G131" s="39">
        <v>0.70369999999999999</v>
      </c>
      <c r="H131" s="39">
        <f t="shared" si="90"/>
        <v>0.70369999999999999</v>
      </c>
      <c r="I131" s="39">
        <f t="shared" si="91"/>
        <v>0.5756</v>
      </c>
      <c r="J131" s="39">
        <v>0</v>
      </c>
      <c r="K131" s="39">
        <v>0</v>
      </c>
      <c r="L131" s="39">
        <v>0.70369999999999999</v>
      </c>
      <c r="M131" s="39">
        <v>0.5756</v>
      </c>
      <c r="N131" s="39">
        <v>0</v>
      </c>
      <c r="O131" s="39">
        <v>0</v>
      </c>
      <c r="P131" s="39">
        <v>0</v>
      </c>
      <c r="Q131" s="39">
        <v>0</v>
      </c>
      <c r="R131" s="39" t="s">
        <v>126</v>
      </c>
      <c r="S131" s="39">
        <f t="shared" si="87"/>
        <v>0.12809999999999999</v>
      </c>
      <c r="T131" s="39">
        <f t="shared" si="92"/>
        <v>-0.12809999999999999</v>
      </c>
      <c r="U131" s="43">
        <f t="shared" si="93"/>
        <v>-18.20378001989484</v>
      </c>
      <c r="V131" s="46" t="s">
        <v>202</v>
      </c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8"/>
      <c r="AM131" s="9"/>
    </row>
    <row r="132" spans="1:39" ht="25.5" x14ac:dyDescent="0.25">
      <c r="A132" s="30" t="s">
        <v>24</v>
      </c>
      <c r="B132" s="31" t="s">
        <v>193</v>
      </c>
      <c r="C132" s="32" t="s">
        <v>194</v>
      </c>
      <c r="D132" s="39">
        <v>0.10199999999999999</v>
      </c>
      <c r="E132" s="39">
        <v>0</v>
      </c>
      <c r="F132" s="39">
        <v>0.10199999999999999</v>
      </c>
      <c r="G132" s="39">
        <v>0.55810000000000004</v>
      </c>
      <c r="H132" s="39">
        <f t="shared" si="90"/>
        <v>0.55810000000000004</v>
      </c>
      <c r="I132" s="39">
        <f t="shared" si="91"/>
        <v>0.52070000000000005</v>
      </c>
      <c r="J132" s="39">
        <v>0</v>
      </c>
      <c r="K132" s="39">
        <v>0</v>
      </c>
      <c r="L132" s="39">
        <v>0.55810000000000004</v>
      </c>
      <c r="M132" s="39">
        <v>0</v>
      </c>
      <c r="N132" s="39">
        <v>0</v>
      </c>
      <c r="O132" s="39">
        <v>0.52070000000000005</v>
      </c>
      <c r="P132" s="39">
        <v>0</v>
      </c>
      <c r="Q132" s="39">
        <v>0</v>
      </c>
      <c r="R132" s="39" t="s">
        <v>126</v>
      </c>
      <c r="S132" s="39">
        <f t="shared" si="87"/>
        <v>3.7399999999999989E-2</v>
      </c>
      <c r="T132" s="39">
        <f t="shared" si="92"/>
        <v>-3.7399999999999989E-2</v>
      </c>
      <c r="U132" s="43">
        <f t="shared" si="93"/>
        <v>-6.7013080093173238</v>
      </c>
      <c r="V132" s="46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8"/>
      <c r="AM132" s="9"/>
    </row>
    <row r="133" spans="1:39" x14ac:dyDescent="0.25">
      <c r="A133" s="28" t="s">
        <v>125</v>
      </c>
      <c r="B133" s="36" t="s">
        <v>125</v>
      </c>
      <c r="C133" s="37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42"/>
      <c r="V133" s="37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1"/>
      <c r="AM133" s="12"/>
    </row>
    <row r="134" spans="1:39" ht="26.25" x14ac:dyDescent="0.25">
      <c r="A134" s="34" t="s">
        <v>25</v>
      </c>
      <c r="B134" s="38" t="s">
        <v>117</v>
      </c>
      <c r="C134" s="24" t="s">
        <v>19</v>
      </c>
      <c r="D134" s="1">
        <f>SUM(D135:D136)</f>
        <v>0</v>
      </c>
      <c r="E134" s="1">
        <f>SUM(E135:E136)</f>
        <v>0</v>
      </c>
      <c r="F134" s="1"/>
      <c r="G134" s="1">
        <f>SUM(G135:G136)</f>
        <v>4.1387</v>
      </c>
      <c r="H134" s="1">
        <f t="shared" ref="H134:Q134" si="94">SUM(H135:H136)</f>
        <v>4.1387</v>
      </c>
      <c r="I134" s="1">
        <f t="shared" si="94"/>
        <v>4.9219999999999997</v>
      </c>
      <c r="J134" s="1">
        <f t="shared" si="94"/>
        <v>0</v>
      </c>
      <c r="K134" s="1">
        <f t="shared" si="94"/>
        <v>0</v>
      </c>
      <c r="L134" s="1">
        <f t="shared" si="94"/>
        <v>0</v>
      </c>
      <c r="M134" s="1">
        <f t="shared" si="94"/>
        <v>0</v>
      </c>
      <c r="N134" s="1">
        <f t="shared" si="94"/>
        <v>0</v>
      </c>
      <c r="O134" s="1">
        <f t="shared" si="94"/>
        <v>0</v>
      </c>
      <c r="P134" s="1">
        <f t="shared" si="94"/>
        <v>4.1387</v>
      </c>
      <c r="Q134" s="1">
        <f t="shared" si="94"/>
        <v>4.9219999999999997</v>
      </c>
      <c r="R134" s="1"/>
      <c r="S134" s="1">
        <f>SUM(S135:S136)</f>
        <v>-0.78329999999999966</v>
      </c>
      <c r="T134" s="1">
        <f>SUM(T135:T136)</f>
        <v>0.78329999999999966</v>
      </c>
      <c r="U134" s="40"/>
      <c r="V134" s="2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5"/>
      <c r="AM134" s="6"/>
    </row>
    <row r="135" spans="1:39" ht="25.5" x14ac:dyDescent="0.25">
      <c r="A135" s="30" t="s">
        <v>25</v>
      </c>
      <c r="B135" s="31" t="s">
        <v>195</v>
      </c>
      <c r="C135" s="32" t="s">
        <v>196</v>
      </c>
      <c r="D135" s="39" t="s">
        <v>126</v>
      </c>
      <c r="E135" s="39">
        <v>0</v>
      </c>
      <c r="F135" s="39" t="s">
        <v>126</v>
      </c>
      <c r="G135" s="39">
        <v>4.1387</v>
      </c>
      <c r="H135" s="39">
        <f>IF(ISERROR(J135+L135+N135+P135),"нд",J135+L135+N135+P135)</f>
        <v>4.1387</v>
      </c>
      <c r="I135" s="39">
        <f>K135+M135+O135+Q135</f>
        <v>4.9219999999999997</v>
      </c>
      <c r="J135" s="39">
        <v>0</v>
      </c>
      <c r="K135" s="39">
        <v>0</v>
      </c>
      <c r="L135" s="39">
        <v>0</v>
      </c>
      <c r="M135" s="39">
        <v>0</v>
      </c>
      <c r="N135" s="39">
        <v>0</v>
      </c>
      <c r="O135" s="39">
        <v>0</v>
      </c>
      <c r="P135" s="39">
        <v>4.1387</v>
      </c>
      <c r="Q135" s="39">
        <v>4.9219999999999997</v>
      </c>
      <c r="R135" s="32" t="s">
        <v>126</v>
      </c>
      <c r="S135" s="39">
        <f>IF(H135="нд","нд",G135-I135)</f>
        <v>-0.78329999999999966</v>
      </c>
      <c r="T135" s="39">
        <f>IF(ISERROR(I135-H135),"нд",I135-H135)</f>
        <v>0.78329999999999966</v>
      </c>
      <c r="U135" s="43">
        <f>IF(T135="нд","нд",IFERROR(T135/H135*100,IF(I135&gt;0,100,0)))</f>
        <v>18.926232875057377</v>
      </c>
      <c r="V135" s="46" t="s">
        <v>214</v>
      </c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8"/>
      <c r="AM135" s="9"/>
    </row>
    <row r="136" spans="1:39" x14ac:dyDescent="0.25">
      <c r="A136" s="28" t="s">
        <v>125</v>
      </c>
      <c r="B136" s="36" t="s">
        <v>125</v>
      </c>
      <c r="C136" s="37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42"/>
      <c r="V136" s="37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1"/>
      <c r="AM136" s="12"/>
    </row>
    <row r="137" spans="1:39" ht="25.5" x14ac:dyDescent="0.25">
      <c r="A137" s="34" t="s">
        <v>118</v>
      </c>
      <c r="B137" s="35" t="s">
        <v>119</v>
      </c>
      <c r="C137" s="24" t="s">
        <v>19</v>
      </c>
      <c r="D137" s="1">
        <f>SUM(D138:D144)</f>
        <v>0</v>
      </c>
      <c r="E137" s="1">
        <f>SUM(E138:E144)</f>
        <v>0</v>
      </c>
      <c r="F137" s="1"/>
      <c r="G137" s="1">
        <f t="shared" ref="G137:Q137" si="95">SUM(G138:G144)</f>
        <v>8.2115000000000009</v>
      </c>
      <c r="H137" s="1">
        <f t="shared" si="95"/>
        <v>8.2115000000000009</v>
      </c>
      <c r="I137" s="1">
        <f t="shared" si="95"/>
        <v>8.4518000000000004</v>
      </c>
      <c r="J137" s="1">
        <f t="shared" si="95"/>
        <v>5.4291</v>
      </c>
      <c r="K137" s="1">
        <f t="shared" si="95"/>
        <v>6.2514000000000003</v>
      </c>
      <c r="L137" s="1">
        <f t="shared" si="95"/>
        <v>0.47289999999999999</v>
      </c>
      <c r="M137" s="1">
        <f t="shared" si="95"/>
        <v>0.17469999999999999</v>
      </c>
      <c r="N137" s="1">
        <f t="shared" si="95"/>
        <v>0.47289999999999999</v>
      </c>
      <c r="O137" s="1">
        <f t="shared" si="95"/>
        <v>1.4616</v>
      </c>
      <c r="P137" s="1">
        <f t="shared" si="95"/>
        <v>1.8365999999999998</v>
      </c>
      <c r="Q137" s="1">
        <f t="shared" si="95"/>
        <v>0.56410000000000005</v>
      </c>
      <c r="R137" s="1"/>
      <c r="S137" s="1">
        <f>SUM(S138:S144)</f>
        <v>-0.24030000000000057</v>
      </c>
      <c r="T137" s="1">
        <f>IF(ISERROR(I137-H137),"нд",I137-H137)</f>
        <v>0.24029999999999951</v>
      </c>
      <c r="U137" s="40"/>
      <c r="V137" s="2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5"/>
      <c r="AM137" s="6"/>
    </row>
    <row r="138" spans="1:39" ht="38.25" x14ac:dyDescent="0.25">
      <c r="A138" s="30" t="s">
        <v>118</v>
      </c>
      <c r="B138" s="33" t="s">
        <v>197</v>
      </c>
      <c r="C138" s="32" t="s">
        <v>26</v>
      </c>
      <c r="D138" s="39" t="s">
        <v>126</v>
      </c>
      <c r="E138" s="39">
        <v>0</v>
      </c>
      <c r="F138" s="39" t="s">
        <v>126</v>
      </c>
      <c r="G138" s="39">
        <v>0.1978</v>
      </c>
      <c r="H138" s="39">
        <f t="shared" ref="H138" si="96">IF(ISERROR(J138+L138+N138+P138),"нд",J138+L138+N138+P138)</f>
        <v>0.1978</v>
      </c>
      <c r="I138" s="39">
        <f t="shared" ref="I138" si="97">K138+M138+O138+Q138</f>
        <v>0.2014</v>
      </c>
      <c r="J138" s="39">
        <v>0</v>
      </c>
      <c r="K138" s="39">
        <v>0</v>
      </c>
      <c r="L138" s="39">
        <v>0</v>
      </c>
      <c r="M138" s="39">
        <v>0</v>
      </c>
      <c r="N138" s="39">
        <v>0</v>
      </c>
      <c r="O138" s="39">
        <v>0</v>
      </c>
      <c r="P138" s="39">
        <v>0.1978</v>
      </c>
      <c r="Q138" s="39">
        <v>0.2014</v>
      </c>
      <c r="R138" s="39" t="s">
        <v>126</v>
      </c>
      <c r="S138" s="39">
        <f t="shared" ref="S138:S143" si="98">IF(H138="нд","нд",G138-I138)</f>
        <v>-3.5999999999999921E-3</v>
      </c>
      <c r="T138" s="39">
        <f t="shared" ref="T138" si="99">IF(ISERROR(I138-H138),"нд",I138-H138)</f>
        <v>3.5999999999999921E-3</v>
      </c>
      <c r="U138" s="43">
        <f t="shared" ref="U138" si="100">IF(T138="нд","нд",IFERROR(T138/H138*100,IF(I138&gt;0,100,0)))</f>
        <v>1.820020222446912</v>
      </c>
      <c r="V138" s="46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8"/>
      <c r="AM138" s="9"/>
    </row>
    <row r="139" spans="1:39" x14ac:dyDescent="0.25">
      <c r="A139" s="30" t="s">
        <v>118</v>
      </c>
      <c r="B139" s="33" t="s">
        <v>120</v>
      </c>
      <c r="C139" s="32" t="s">
        <v>28</v>
      </c>
      <c r="D139" s="39" t="s">
        <v>126</v>
      </c>
      <c r="E139" s="39">
        <v>0</v>
      </c>
      <c r="F139" s="39" t="s">
        <v>126</v>
      </c>
      <c r="G139" s="39">
        <v>8.3299999999999999E-2</v>
      </c>
      <c r="H139" s="39">
        <f t="shared" ref="H139:H143" si="101">IF(ISERROR(J139+L139+N139+P139),"нд",J139+L139+N139+P139)</f>
        <v>8.3299999999999999E-2</v>
      </c>
      <c r="I139" s="39">
        <f t="shared" ref="I139:I143" si="102">K139+M139+O139+Q139</f>
        <v>8.3299999999999999E-2</v>
      </c>
      <c r="J139" s="39">
        <v>8.3299999999999999E-2</v>
      </c>
      <c r="K139" s="39">
        <v>8.3299999999999999E-2</v>
      </c>
      <c r="L139" s="39">
        <v>0</v>
      </c>
      <c r="M139" s="39">
        <v>0</v>
      </c>
      <c r="N139" s="39">
        <v>0</v>
      </c>
      <c r="O139" s="39">
        <v>0</v>
      </c>
      <c r="P139" s="39">
        <v>0</v>
      </c>
      <c r="Q139" s="39">
        <v>0</v>
      </c>
      <c r="R139" s="32" t="s">
        <v>126</v>
      </c>
      <c r="S139" s="39">
        <f t="shared" si="98"/>
        <v>0</v>
      </c>
      <c r="T139" s="39">
        <f t="shared" ref="T139:T143" si="103">IF(ISERROR(I139-H139),"нд",I139-H139)</f>
        <v>0</v>
      </c>
      <c r="U139" s="43">
        <f t="shared" ref="U139:U143" si="104">IF(T139="нд","нд",IFERROR(T139/H139*100,IF(I139&gt;0,100,0)))</f>
        <v>0</v>
      </c>
      <c r="V139" s="46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8"/>
      <c r="AM139" s="9"/>
    </row>
    <row r="140" spans="1:39" x14ac:dyDescent="0.25">
      <c r="A140" s="30" t="s">
        <v>118</v>
      </c>
      <c r="B140" s="33" t="s">
        <v>198</v>
      </c>
      <c r="C140" s="32" t="s">
        <v>27</v>
      </c>
      <c r="D140" s="39" t="s">
        <v>126</v>
      </c>
      <c r="E140" s="39">
        <v>0</v>
      </c>
      <c r="F140" s="39" t="s">
        <v>126</v>
      </c>
      <c r="G140" s="39">
        <v>1.8916999999999999</v>
      </c>
      <c r="H140" s="39">
        <f t="shared" si="101"/>
        <v>1.8916999999999997</v>
      </c>
      <c r="I140" s="39">
        <f t="shared" si="102"/>
        <v>2.1127000000000002</v>
      </c>
      <c r="J140" s="39">
        <v>0.47289999999999999</v>
      </c>
      <c r="K140" s="39">
        <v>0.1137</v>
      </c>
      <c r="L140" s="39">
        <v>0.47289999999999999</v>
      </c>
      <c r="M140" s="39">
        <v>0.17469999999999999</v>
      </c>
      <c r="N140" s="39">
        <v>0.47289999999999999</v>
      </c>
      <c r="O140" s="39">
        <v>1.4616</v>
      </c>
      <c r="P140" s="39">
        <v>0.47299999999999998</v>
      </c>
      <c r="Q140" s="39">
        <v>0.36270000000000002</v>
      </c>
      <c r="R140" s="32" t="s">
        <v>126</v>
      </c>
      <c r="S140" s="39">
        <f t="shared" si="98"/>
        <v>-0.22100000000000031</v>
      </c>
      <c r="T140" s="39">
        <f t="shared" si="103"/>
        <v>0.22100000000000053</v>
      </c>
      <c r="U140" s="43">
        <f t="shared" si="104"/>
        <v>11.682613522228714</v>
      </c>
      <c r="V140" s="46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8"/>
      <c r="AM140" s="9"/>
    </row>
    <row r="141" spans="1:39" x14ac:dyDescent="0.25">
      <c r="A141" s="30" t="s">
        <v>118</v>
      </c>
      <c r="B141" s="31" t="s">
        <v>199</v>
      </c>
      <c r="C141" s="32" t="s">
        <v>169</v>
      </c>
      <c r="D141" s="39" t="s">
        <v>126</v>
      </c>
      <c r="E141" s="39">
        <v>0</v>
      </c>
      <c r="F141" s="39" t="s">
        <v>126</v>
      </c>
      <c r="G141" s="39">
        <v>3.7082999999999999</v>
      </c>
      <c r="H141" s="39">
        <f t="shared" si="101"/>
        <v>3.7082999999999999</v>
      </c>
      <c r="I141" s="39">
        <f t="shared" si="102"/>
        <v>3.7065000000000001</v>
      </c>
      <c r="J141" s="39">
        <v>3.7082999999999999</v>
      </c>
      <c r="K141" s="39">
        <v>3.7065000000000001</v>
      </c>
      <c r="L141" s="39">
        <v>0</v>
      </c>
      <c r="M141" s="39">
        <v>0</v>
      </c>
      <c r="N141" s="39">
        <v>0</v>
      </c>
      <c r="O141" s="39">
        <v>0</v>
      </c>
      <c r="P141" s="39">
        <v>0</v>
      </c>
      <c r="Q141" s="39">
        <v>0</v>
      </c>
      <c r="R141" s="32" t="s">
        <v>126</v>
      </c>
      <c r="S141" s="39">
        <f t="shared" si="98"/>
        <v>1.7999999999998018E-3</v>
      </c>
      <c r="T141" s="39">
        <f t="shared" si="103"/>
        <v>-1.7999999999998018E-3</v>
      </c>
      <c r="U141" s="43">
        <f t="shared" si="104"/>
        <v>-4.85397621551601E-2</v>
      </c>
      <c r="V141" s="32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8"/>
      <c r="AM141" s="9"/>
    </row>
    <row r="142" spans="1:39" x14ac:dyDescent="0.25">
      <c r="A142" s="30" t="s">
        <v>118</v>
      </c>
      <c r="B142" s="31" t="s">
        <v>170</v>
      </c>
      <c r="C142" s="32" t="s">
        <v>171</v>
      </c>
      <c r="D142" s="39" t="s">
        <v>126</v>
      </c>
      <c r="E142" s="39">
        <v>0</v>
      </c>
      <c r="F142" s="39" t="s">
        <v>126</v>
      </c>
      <c r="G142" s="39">
        <v>1.1646000000000001</v>
      </c>
      <c r="H142" s="39">
        <f t="shared" si="101"/>
        <v>1.1646000000000001</v>
      </c>
      <c r="I142" s="39">
        <f t="shared" si="102"/>
        <v>1.1646000000000001</v>
      </c>
      <c r="J142" s="39">
        <v>1.1646000000000001</v>
      </c>
      <c r="K142" s="39">
        <v>1.1646000000000001</v>
      </c>
      <c r="L142" s="39">
        <v>0</v>
      </c>
      <c r="M142" s="39">
        <v>0</v>
      </c>
      <c r="N142" s="39">
        <v>0</v>
      </c>
      <c r="O142" s="39">
        <v>0</v>
      </c>
      <c r="P142" s="39">
        <v>0</v>
      </c>
      <c r="Q142" s="39">
        <v>0</v>
      </c>
      <c r="R142" s="32" t="s">
        <v>126</v>
      </c>
      <c r="S142" s="39">
        <f t="shared" si="98"/>
        <v>0</v>
      </c>
      <c r="T142" s="39">
        <f t="shared" si="103"/>
        <v>0</v>
      </c>
      <c r="U142" s="43">
        <f t="shared" si="104"/>
        <v>0</v>
      </c>
      <c r="V142" s="46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8"/>
      <c r="AM142" s="9"/>
    </row>
    <row r="143" spans="1:39" ht="25.5" x14ac:dyDescent="0.25">
      <c r="A143" s="30" t="s">
        <v>118</v>
      </c>
      <c r="B143" s="31" t="s">
        <v>172</v>
      </c>
      <c r="C143" s="32" t="s">
        <v>173</v>
      </c>
      <c r="D143" s="39" t="s">
        <v>126</v>
      </c>
      <c r="E143" s="39">
        <v>0</v>
      </c>
      <c r="F143" s="39" t="s">
        <v>126</v>
      </c>
      <c r="G143" s="39">
        <v>1.1657999999999999</v>
      </c>
      <c r="H143" s="39">
        <f t="shared" si="101"/>
        <v>1.1657999999999999</v>
      </c>
      <c r="I143" s="39">
        <f t="shared" si="102"/>
        <v>1.1833</v>
      </c>
      <c r="J143" s="39">
        <v>0</v>
      </c>
      <c r="K143" s="39">
        <v>1.1833</v>
      </c>
      <c r="L143" s="39">
        <v>0</v>
      </c>
      <c r="M143" s="39">
        <v>0</v>
      </c>
      <c r="N143" s="39">
        <v>0</v>
      </c>
      <c r="O143" s="39">
        <v>0</v>
      </c>
      <c r="P143" s="39">
        <v>1.1657999999999999</v>
      </c>
      <c r="Q143" s="39">
        <v>0</v>
      </c>
      <c r="R143" s="32" t="s">
        <v>126</v>
      </c>
      <c r="S143" s="39">
        <f t="shared" si="98"/>
        <v>-1.7500000000000071E-2</v>
      </c>
      <c r="T143" s="39">
        <f t="shared" si="103"/>
        <v>1.7500000000000071E-2</v>
      </c>
      <c r="U143" s="43">
        <f t="shared" si="104"/>
        <v>1.5011151140847547</v>
      </c>
      <c r="V143" s="46" t="s">
        <v>202</v>
      </c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8"/>
      <c r="AM143" s="9"/>
    </row>
    <row r="144" spans="1:39" x14ac:dyDescent="0.25">
      <c r="A144" s="28" t="s">
        <v>125</v>
      </c>
      <c r="B144" s="36" t="s">
        <v>125</v>
      </c>
      <c r="C144" s="37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42"/>
      <c r="V144" s="37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1"/>
      <c r="AM144" s="12"/>
    </row>
    <row r="145" spans="23:39" x14ac:dyDescent="0.25"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</row>
  </sheetData>
  <mergeCells count="24">
    <mergeCell ref="V15:V17"/>
    <mergeCell ref="F16:F17"/>
    <mergeCell ref="P16:Q16"/>
    <mergeCell ref="R16:R17"/>
    <mergeCell ref="S16:S17"/>
    <mergeCell ref="F15:G15"/>
    <mergeCell ref="H15:Q15"/>
    <mergeCell ref="R15:S15"/>
    <mergeCell ref="T15:U16"/>
    <mergeCell ref="N16:O16"/>
    <mergeCell ref="G16:G17"/>
    <mergeCell ref="H16:I16"/>
    <mergeCell ref="J16:K16"/>
    <mergeCell ref="L16:M16"/>
    <mergeCell ref="A15:A17"/>
    <mergeCell ref="B15:B17"/>
    <mergeCell ref="C15:C17"/>
    <mergeCell ref="D15:D17"/>
    <mergeCell ref="E15:E17"/>
    <mergeCell ref="A12:V12"/>
    <mergeCell ref="A10:V10"/>
    <mergeCell ref="A7:V7"/>
    <mergeCell ref="A4:V4"/>
    <mergeCell ref="A5:V5"/>
  </mergeCells>
  <conditionalFormatting sqref="D96:E100 D80:G80 D86:G89 D92:G92 W19:AL75 D66:G75 D93:U95 D90:U91 D81:U83 D78:U79 D129:G132 D77:G77 D138:I138 S138:U138 G84:G85 D19:U65 D101:U128 W77:AL144 D133:U137 D139:U144">
    <cfRule type="cellIs" dxfId="37" priority="79" operator="equal">
      <formula>0</formula>
    </cfRule>
  </conditionalFormatting>
  <conditionalFormatting sqref="J80:O80 G96:G100 J138:R138 J129:R132 J92:R92 J66:R66 J77:O77 J84:R85 J87:R87 J86:M86 O86:R86 J89:R89 J88:M88 O88:R88 Q80:R80 R77 J67:O75 R67:R75 P67:Q77 J96:R100">
    <cfRule type="cellIs" dxfId="36" priority="77" operator="equal">
      <formula>0</formula>
    </cfRule>
  </conditionalFormatting>
  <conditionalFormatting sqref="T66:T75 T77">
    <cfRule type="cellIs" dxfId="35" priority="61" operator="equal">
      <formula>0</formula>
    </cfRule>
  </conditionalFormatting>
  <conditionalFormatting sqref="U66:U75 U77">
    <cfRule type="cellIs" dxfId="34" priority="60" operator="equal">
      <formula>0</formula>
    </cfRule>
  </conditionalFormatting>
  <conditionalFormatting sqref="T80">
    <cfRule type="cellIs" dxfId="33" priority="59" operator="equal">
      <formula>0</formula>
    </cfRule>
  </conditionalFormatting>
  <conditionalFormatting sqref="U80">
    <cfRule type="cellIs" dxfId="32" priority="58" operator="equal">
      <formula>0</formula>
    </cfRule>
  </conditionalFormatting>
  <conditionalFormatting sqref="T84:T89">
    <cfRule type="cellIs" dxfId="31" priority="57" operator="equal">
      <formula>0</formula>
    </cfRule>
  </conditionalFormatting>
  <conditionalFormatting sqref="U84:U89">
    <cfRule type="cellIs" dxfId="30" priority="56" operator="equal">
      <formula>0</formula>
    </cfRule>
  </conditionalFormatting>
  <conditionalFormatting sqref="T92">
    <cfRule type="cellIs" dxfId="29" priority="55" operator="equal">
      <formula>0</formula>
    </cfRule>
  </conditionalFormatting>
  <conditionalFormatting sqref="U92">
    <cfRule type="cellIs" dxfId="28" priority="54" operator="equal">
      <formula>0</formula>
    </cfRule>
  </conditionalFormatting>
  <conditionalFormatting sqref="T96:T100">
    <cfRule type="cellIs" dxfId="27" priority="53" operator="equal">
      <formula>0</formula>
    </cfRule>
  </conditionalFormatting>
  <conditionalFormatting sqref="U96:U100">
    <cfRule type="cellIs" dxfId="26" priority="52" operator="equal">
      <formula>0</formula>
    </cfRule>
  </conditionalFormatting>
  <conditionalFormatting sqref="T129:T132">
    <cfRule type="cellIs" dxfId="25" priority="51" operator="equal">
      <formula>0</formula>
    </cfRule>
  </conditionalFormatting>
  <conditionalFormatting sqref="U129:U132">
    <cfRule type="cellIs" dxfId="24" priority="50" operator="equal">
      <formula>0</formula>
    </cfRule>
  </conditionalFormatting>
  <conditionalFormatting sqref="H66:I75 H77:I77">
    <cfRule type="cellIs" dxfId="23" priority="46" operator="equal">
      <formula>0</formula>
    </cfRule>
  </conditionalFormatting>
  <conditionalFormatting sqref="H80:I80">
    <cfRule type="cellIs" dxfId="22" priority="45" operator="equal">
      <formula>0</formula>
    </cfRule>
  </conditionalFormatting>
  <conditionalFormatting sqref="H84:I89">
    <cfRule type="cellIs" dxfId="21" priority="44" operator="equal">
      <formula>0</formula>
    </cfRule>
  </conditionalFormatting>
  <conditionalFormatting sqref="H92:I92">
    <cfRule type="cellIs" dxfId="20" priority="43" operator="equal">
      <formula>0</formula>
    </cfRule>
  </conditionalFormatting>
  <conditionalFormatting sqref="H96:I100">
    <cfRule type="cellIs" dxfId="19" priority="41" operator="equal">
      <formula>0</formula>
    </cfRule>
  </conditionalFormatting>
  <conditionalFormatting sqref="H129:I132">
    <cfRule type="cellIs" dxfId="18" priority="40" operator="equal">
      <formula>0</formula>
    </cfRule>
  </conditionalFormatting>
  <conditionalFormatting sqref="S66:S75 S77">
    <cfRule type="cellIs" dxfId="17" priority="37" operator="equal">
      <formula>0</formula>
    </cfRule>
  </conditionalFormatting>
  <conditionalFormatting sqref="S80">
    <cfRule type="cellIs" dxfId="16" priority="36" operator="equal">
      <formula>0</formula>
    </cfRule>
  </conditionalFormatting>
  <conditionalFormatting sqref="S84:S89">
    <cfRule type="cellIs" dxfId="15" priority="35" operator="equal">
      <formula>0</formula>
    </cfRule>
  </conditionalFormatting>
  <conditionalFormatting sqref="S92">
    <cfRule type="cellIs" dxfId="14" priority="34" operator="equal">
      <formula>0</formula>
    </cfRule>
  </conditionalFormatting>
  <conditionalFormatting sqref="S96:S100">
    <cfRule type="cellIs" dxfId="13" priority="32" operator="equal">
      <formula>0</formula>
    </cfRule>
  </conditionalFormatting>
  <conditionalFormatting sqref="S129:S132">
    <cfRule type="cellIs" dxfId="12" priority="31" operator="equal">
      <formula>0</formula>
    </cfRule>
  </conditionalFormatting>
  <conditionalFormatting sqref="F96:F100">
    <cfRule type="cellIs" dxfId="11" priority="21" operator="equal">
      <formula>0</formula>
    </cfRule>
  </conditionalFormatting>
  <conditionalFormatting sqref="D76:G76 W76:AL76">
    <cfRule type="cellIs" dxfId="10" priority="19" operator="equal">
      <formula>0</formula>
    </cfRule>
  </conditionalFormatting>
  <conditionalFormatting sqref="J76:O76 R76">
    <cfRule type="cellIs" dxfId="9" priority="18" operator="equal">
      <formula>0</formula>
    </cfRule>
  </conditionalFormatting>
  <conditionalFormatting sqref="T76">
    <cfRule type="cellIs" dxfId="8" priority="17" operator="equal">
      <formula>0</formula>
    </cfRule>
  </conditionalFormatting>
  <conditionalFormatting sqref="U76">
    <cfRule type="cellIs" dxfId="7" priority="16" operator="equal">
      <formula>0</formula>
    </cfRule>
  </conditionalFormatting>
  <conditionalFormatting sqref="H76:I76">
    <cfRule type="cellIs" dxfId="6" priority="15" operator="equal">
      <formula>0</formula>
    </cfRule>
  </conditionalFormatting>
  <conditionalFormatting sqref="S76">
    <cfRule type="cellIs" dxfId="5" priority="14" operator="equal">
      <formula>0</formula>
    </cfRule>
  </conditionalFormatting>
  <conditionalFormatting sqref="D84:E85">
    <cfRule type="cellIs" dxfId="4" priority="13" operator="equal">
      <formula>0</formula>
    </cfRule>
  </conditionalFormatting>
  <conditionalFormatting sqref="F84:F85">
    <cfRule type="cellIs" dxfId="3" priority="12" operator="equal">
      <formula>0</formula>
    </cfRule>
  </conditionalFormatting>
  <conditionalFormatting sqref="N86">
    <cfRule type="cellIs" dxfId="2" priority="11" operator="equal">
      <formula>0</formula>
    </cfRule>
  </conditionalFormatting>
  <conditionalFormatting sqref="N88">
    <cfRule type="cellIs" dxfId="1" priority="10" operator="equal">
      <formula>0</formula>
    </cfRule>
  </conditionalFormatting>
  <conditionalFormatting sqref="P80">
    <cfRule type="cellIs" dxfId="0" priority="9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3" fitToHeight="0" orientation="landscape" r:id="rId1"/>
  <ignoredErrors>
    <ignoredError sqref="E33:Q33 D95:R95 E128:R128 E96 H96:K96 E129:E130 H129:K129 H130:K130 R130 R129" formulaRange="1"/>
    <ignoredError sqref="A19:A28" numberStoredAsText="1"/>
    <ignoredError sqref="A29:A75 A136:A143 A103:A134 A77:A10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№12</dc:title>
  <dc:creator>SalnikovNE</dc:creator>
  <cp:keywords>Отчет ИП 2019 III квартал</cp:keywords>
  <cp:lastModifiedBy/>
  <dcterms:created xsi:type="dcterms:W3CDTF">2015-06-05T18:19:34Z</dcterms:created>
  <dcterms:modified xsi:type="dcterms:W3CDTF">2020-02-06T08:03:03Z</dcterms:modified>
  <cp:contentStatus>готова</cp:contentStatus>
</cp:coreProperties>
</file>