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2260" windowHeight="12645"/>
  </bookViews>
  <sheets>
    <sheet name="Лист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6" i="1" l="1"/>
  <c r="G126" i="1"/>
  <c r="F126" i="1"/>
  <c r="H125" i="1"/>
  <c r="G125" i="1"/>
  <c r="R125" i="1" s="1"/>
  <c r="S125" i="1" s="1"/>
  <c r="F125" i="1"/>
  <c r="Q125" i="1" s="1"/>
  <c r="H124" i="1"/>
  <c r="G124" i="1"/>
  <c r="F124" i="1"/>
  <c r="H138" i="1"/>
  <c r="G138" i="1"/>
  <c r="F138" i="1"/>
  <c r="H92" i="1"/>
  <c r="G92" i="1"/>
  <c r="F92" i="1"/>
  <c r="G74" i="1"/>
  <c r="H74" i="1"/>
  <c r="F74" i="1"/>
  <c r="F66" i="1"/>
  <c r="G66" i="1"/>
  <c r="H66" i="1"/>
  <c r="F67" i="1"/>
  <c r="G67" i="1"/>
  <c r="H67" i="1"/>
  <c r="R126" i="1" l="1"/>
  <c r="S126" i="1" s="1"/>
  <c r="R124" i="1"/>
  <c r="S124" i="1" s="1"/>
  <c r="Q124" i="1"/>
  <c r="Q126" i="1"/>
  <c r="R138" i="1"/>
  <c r="S138" i="1" s="1"/>
  <c r="Q138" i="1"/>
  <c r="R92" i="1"/>
  <c r="S92" i="1" s="1"/>
  <c r="Q92" i="1"/>
  <c r="F85" i="1" l="1"/>
  <c r="H84" i="1" l="1"/>
  <c r="G84" i="1"/>
  <c r="F84" i="1"/>
  <c r="R84" i="1" l="1"/>
  <c r="S84" i="1" s="1"/>
  <c r="Q84" i="1"/>
  <c r="H78" i="1" l="1"/>
  <c r="G78" i="1"/>
  <c r="F78" i="1"/>
  <c r="F31" i="1"/>
  <c r="F34" i="1"/>
  <c r="Q78" i="1" l="1"/>
  <c r="R78" i="1"/>
  <c r="S78" i="1" s="1"/>
  <c r="F93" i="1"/>
  <c r="F94" i="1"/>
  <c r="F95" i="1"/>
  <c r="F91" i="1"/>
  <c r="H128" i="1" l="1"/>
  <c r="G128" i="1"/>
  <c r="F128" i="1"/>
  <c r="F122" i="1"/>
  <c r="H122" i="1"/>
  <c r="G122" i="1"/>
  <c r="Q122" i="1" l="1"/>
  <c r="R128" i="1"/>
  <c r="S128" i="1" s="1"/>
  <c r="Q128" i="1"/>
  <c r="F134" i="1" l="1"/>
  <c r="F135" i="1"/>
  <c r="F136" i="1"/>
  <c r="F137" i="1"/>
  <c r="F123" i="1"/>
  <c r="F127" i="1"/>
  <c r="F129" i="1"/>
  <c r="F83" i="1"/>
  <c r="F82" i="1"/>
  <c r="F77" i="1"/>
  <c r="F68" i="1"/>
  <c r="F69" i="1"/>
  <c r="F70" i="1"/>
  <c r="F71" i="1"/>
  <c r="F72" i="1"/>
  <c r="F73" i="1"/>
  <c r="G137" i="1" l="1"/>
  <c r="G136" i="1"/>
  <c r="G135" i="1"/>
  <c r="G134" i="1"/>
  <c r="G123" i="1"/>
  <c r="G127" i="1"/>
  <c r="G129" i="1"/>
  <c r="G93" i="1"/>
  <c r="G94" i="1"/>
  <c r="G95" i="1"/>
  <c r="G91" i="1"/>
  <c r="G83" i="1"/>
  <c r="G85" i="1"/>
  <c r="G82" i="1"/>
  <c r="G77" i="1"/>
  <c r="G68" i="1"/>
  <c r="G69" i="1"/>
  <c r="G70" i="1"/>
  <c r="G71" i="1"/>
  <c r="G72" i="1"/>
  <c r="G73" i="1"/>
  <c r="G34" i="1"/>
  <c r="G31" i="1"/>
  <c r="D133" i="1" l="1"/>
  <c r="D25" i="1" s="1"/>
  <c r="D121" i="1"/>
  <c r="D23" i="1" s="1"/>
  <c r="D90" i="1"/>
  <c r="D89" i="1" s="1"/>
  <c r="D87" i="1"/>
  <c r="D81" i="1"/>
  <c r="D76" i="1"/>
  <c r="D65" i="1"/>
  <c r="D33" i="1"/>
  <c r="D30" i="1"/>
  <c r="H137" i="1"/>
  <c r="H136" i="1"/>
  <c r="H135" i="1"/>
  <c r="R135" i="1" s="1"/>
  <c r="S135" i="1" s="1"/>
  <c r="H134" i="1"/>
  <c r="R134" i="1" s="1"/>
  <c r="S134" i="1" s="1"/>
  <c r="H129" i="1"/>
  <c r="H127" i="1"/>
  <c r="H123" i="1"/>
  <c r="H95" i="1"/>
  <c r="H94" i="1"/>
  <c r="H93" i="1"/>
  <c r="H91" i="1"/>
  <c r="Q91" i="1" s="1"/>
  <c r="H83" i="1"/>
  <c r="H85" i="1"/>
  <c r="H82" i="1"/>
  <c r="H68" i="1"/>
  <c r="H69" i="1"/>
  <c r="H70" i="1"/>
  <c r="H71" i="1"/>
  <c r="H72" i="1"/>
  <c r="H73" i="1"/>
  <c r="H77" i="1"/>
  <c r="Q77" i="1" s="1"/>
  <c r="Q76" i="1" s="1"/>
  <c r="H34" i="1"/>
  <c r="H31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F30" i="1"/>
  <c r="I30" i="1"/>
  <c r="J30" i="1"/>
  <c r="K30" i="1"/>
  <c r="L30" i="1"/>
  <c r="M30" i="1"/>
  <c r="N30" i="1"/>
  <c r="O30" i="1"/>
  <c r="P30" i="1"/>
  <c r="F33" i="1"/>
  <c r="I33" i="1"/>
  <c r="J33" i="1"/>
  <c r="K33" i="1"/>
  <c r="L33" i="1"/>
  <c r="M33" i="1"/>
  <c r="N33" i="1"/>
  <c r="O33" i="1"/>
  <c r="P33" i="1"/>
  <c r="F65" i="1"/>
  <c r="I65" i="1"/>
  <c r="J65" i="1"/>
  <c r="K65" i="1"/>
  <c r="L65" i="1"/>
  <c r="M65" i="1"/>
  <c r="N65" i="1"/>
  <c r="O65" i="1"/>
  <c r="P65" i="1"/>
  <c r="E76" i="1"/>
  <c r="F76" i="1"/>
  <c r="I76" i="1"/>
  <c r="J76" i="1"/>
  <c r="K76" i="1"/>
  <c r="L76" i="1"/>
  <c r="M76" i="1"/>
  <c r="N76" i="1"/>
  <c r="O76" i="1"/>
  <c r="P76" i="1"/>
  <c r="F81" i="1"/>
  <c r="I81" i="1"/>
  <c r="J81" i="1"/>
  <c r="K81" i="1"/>
  <c r="L81" i="1"/>
  <c r="M81" i="1"/>
  <c r="N81" i="1"/>
  <c r="O81" i="1"/>
  <c r="P81" i="1"/>
  <c r="F87" i="1"/>
  <c r="I87" i="1"/>
  <c r="J87" i="1"/>
  <c r="K87" i="1"/>
  <c r="L87" i="1"/>
  <c r="M87" i="1"/>
  <c r="N87" i="1"/>
  <c r="O87" i="1"/>
  <c r="P87" i="1"/>
  <c r="F90" i="1"/>
  <c r="F89" i="1" s="1"/>
  <c r="I90" i="1"/>
  <c r="I89" i="1" s="1"/>
  <c r="J90" i="1"/>
  <c r="J89" i="1" s="1"/>
  <c r="K90" i="1"/>
  <c r="K89" i="1" s="1"/>
  <c r="L90" i="1"/>
  <c r="L89" i="1" s="1"/>
  <c r="M90" i="1"/>
  <c r="M89" i="1" s="1"/>
  <c r="N90" i="1"/>
  <c r="N89" i="1" s="1"/>
  <c r="O90" i="1"/>
  <c r="O89" i="1" s="1"/>
  <c r="P90" i="1"/>
  <c r="P89" i="1" s="1"/>
  <c r="E116" i="1"/>
  <c r="E22" i="1" s="1"/>
  <c r="F116" i="1"/>
  <c r="F22" i="1" s="1"/>
  <c r="G116" i="1"/>
  <c r="G22" i="1" s="1"/>
  <c r="H116" i="1"/>
  <c r="H22" i="1" s="1"/>
  <c r="I116" i="1"/>
  <c r="I22" i="1" s="1"/>
  <c r="J116" i="1"/>
  <c r="J22" i="1" s="1"/>
  <c r="K116" i="1"/>
  <c r="K22" i="1" s="1"/>
  <c r="L116" i="1"/>
  <c r="L22" i="1" s="1"/>
  <c r="M116" i="1"/>
  <c r="M22" i="1" s="1"/>
  <c r="N116" i="1"/>
  <c r="N22" i="1" s="1"/>
  <c r="O116" i="1"/>
  <c r="O22" i="1" s="1"/>
  <c r="P116" i="1"/>
  <c r="P22" i="1" s="1"/>
  <c r="Q116" i="1"/>
  <c r="Q22" i="1" s="1"/>
  <c r="R116" i="1"/>
  <c r="F121" i="1"/>
  <c r="F23" i="1" s="1"/>
  <c r="I121" i="1"/>
  <c r="I23" i="1" s="1"/>
  <c r="J121" i="1"/>
  <c r="J23" i="1" s="1"/>
  <c r="K121" i="1"/>
  <c r="K23" i="1" s="1"/>
  <c r="L121" i="1"/>
  <c r="L23" i="1" s="1"/>
  <c r="M121" i="1"/>
  <c r="M23" i="1" s="1"/>
  <c r="N121" i="1"/>
  <c r="N23" i="1" s="1"/>
  <c r="O121" i="1"/>
  <c r="O23" i="1" s="1"/>
  <c r="P121" i="1"/>
  <c r="P23" i="1" s="1"/>
  <c r="F133" i="1"/>
  <c r="F25" i="1" s="1"/>
  <c r="I133" i="1"/>
  <c r="I25" i="1" s="1"/>
  <c r="J133" i="1"/>
  <c r="J25" i="1" s="1"/>
  <c r="K133" i="1"/>
  <c r="K25" i="1" s="1"/>
  <c r="L133" i="1"/>
  <c r="L25" i="1" s="1"/>
  <c r="M133" i="1"/>
  <c r="M25" i="1" s="1"/>
  <c r="N133" i="1"/>
  <c r="N25" i="1" s="1"/>
  <c r="O133" i="1"/>
  <c r="O25" i="1" s="1"/>
  <c r="P133" i="1"/>
  <c r="P25" i="1" s="1"/>
  <c r="D116" i="1"/>
  <c r="D22" i="1" s="1"/>
  <c r="D24" i="1"/>
  <c r="R24" i="1" l="1"/>
  <c r="R22" i="1"/>
  <c r="R31" i="1"/>
  <c r="S31" i="1" s="1"/>
  <c r="Q31" i="1"/>
  <c r="R34" i="1"/>
  <c r="S34" i="1" s="1"/>
  <c r="Q34" i="1"/>
  <c r="R73" i="1"/>
  <c r="S73" i="1" s="1"/>
  <c r="Q73" i="1"/>
  <c r="R71" i="1"/>
  <c r="S71" i="1" s="1"/>
  <c r="Q71" i="1"/>
  <c r="R69" i="1"/>
  <c r="S69" i="1" s="1"/>
  <c r="Q69" i="1"/>
  <c r="R82" i="1"/>
  <c r="S82" i="1" s="1"/>
  <c r="Q82" i="1"/>
  <c r="R83" i="1"/>
  <c r="S83" i="1" s="1"/>
  <c r="Q83" i="1"/>
  <c r="R91" i="1"/>
  <c r="S91" i="1" s="1"/>
  <c r="R123" i="1"/>
  <c r="S123" i="1" s="1"/>
  <c r="Q123" i="1"/>
  <c r="R136" i="1"/>
  <c r="S136" i="1" s="1"/>
  <c r="Q136" i="1"/>
  <c r="H76" i="1"/>
  <c r="R77" i="1"/>
  <c r="S77" i="1" s="1"/>
  <c r="R68" i="1"/>
  <c r="S68" i="1" s="1"/>
  <c r="Q68" i="1"/>
  <c r="R93" i="1"/>
  <c r="S93" i="1" s="1"/>
  <c r="Q93" i="1"/>
  <c r="R74" i="1"/>
  <c r="S74" i="1" s="1"/>
  <c r="Q74" i="1"/>
  <c r="R72" i="1"/>
  <c r="S72" i="1" s="1"/>
  <c r="Q72" i="1"/>
  <c r="R70" i="1"/>
  <c r="S70" i="1" s="1"/>
  <c r="Q70" i="1"/>
  <c r="R67" i="1"/>
  <c r="S67" i="1" s="1"/>
  <c r="Q67" i="1"/>
  <c r="R94" i="1"/>
  <c r="S94" i="1" s="1"/>
  <c r="Q94" i="1"/>
  <c r="R127" i="1"/>
  <c r="S127" i="1" s="1"/>
  <c r="Q127" i="1"/>
  <c r="R129" i="1"/>
  <c r="S129" i="1" s="1"/>
  <c r="Q129" i="1"/>
  <c r="R137" i="1"/>
  <c r="S137" i="1" s="1"/>
  <c r="Q137" i="1"/>
  <c r="Q134" i="1"/>
  <c r="R66" i="1"/>
  <c r="S66" i="1" s="1"/>
  <c r="Q66" i="1"/>
  <c r="R85" i="1"/>
  <c r="S85" i="1" s="1"/>
  <c r="Q85" i="1"/>
  <c r="R95" i="1"/>
  <c r="S95" i="1" s="1"/>
  <c r="Q95" i="1"/>
  <c r="R122" i="1"/>
  <c r="S122" i="1" s="1"/>
  <c r="Q135" i="1"/>
  <c r="D64" i="1"/>
  <c r="F29" i="1"/>
  <c r="F28" i="1" s="1"/>
  <c r="F20" i="1" s="1"/>
  <c r="F80" i="1"/>
  <c r="O29" i="1"/>
  <c r="O28" i="1" s="1"/>
  <c r="O20" i="1" s="1"/>
  <c r="K29" i="1"/>
  <c r="K28" i="1" s="1"/>
  <c r="K20" i="1" s="1"/>
  <c r="K64" i="1"/>
  <c r="D29" i="1"/>
  <c r="D28" i="1" s="1"/>
  <c r="D20" i="1" s="1"/>
  <c r="D80" i="1"/>
  <c r="E81" i="1"/>
  <c r="N64" i="1"/>
  <c r="J64" i="1"/>
  <c r="E30" i="1"/>
  <c r="E87" i="1"/>
  <c r="E121" i="1"/>
  <c r="E23" i="1" s="1"/>
  <c r="G90" i="1"/>
  <c r="E90" i="1"/>
  <c r="E89" i="1" s="1"/>
  <c r="G76" i="1"/>
  <c r="P64" i="1"/>
  <c r="L64" i="1"/>
  <c r="N29" i="1"/>
  <c r="N28" i="1" s="1"/>
  <c r="N20" i="1" s="1"/>
  <c r="J29" i="1"/>
  <c r="J28" i="1" s="1"/>
  <c r="J20" i="1" s="1"/>
  <c r="G30" i="1"/>
  <c r="H65" i="1"/>
  <c r="H87" i="1"/>
  <c r="E133" i="1"/>
  <c r="E25" i="1" s="1"/>
  <c r="H30" i="1"/>
  <c r="R30" i="1" s="1"/>
  <c r="E65" i="1"/>
  <c r="E64" i="1" s="1"/>
  <c r="E33" i="1"/>
  <c r="H33" i="1"/>
  <c r="H81" i="1"/>
  <c r="H133" i="1"/>
  <c r="G133" i="1"/>
  <c r="H121" i="1"/>
  <c r="G121" i="1"/>
  <c r="H90" i="1"/>
  <c r="G87" i="1"/>
  <c r="P80" i="1"/>
  <c r="L80" i="1"/>
  <c r="O80" i="1"/>
  <c r="K80" i="1"/>
  <c r="N80" i="1"/>
  <c r="J80" i="1"/>
  <c r="M80" i="1"/>
  <c r="I80" i="1"/>
  <c r="G81" i="1"/>
  <c r="F64" i="1"/>
  <c r="O64" i="1"/>
  <c r="M64" i="1"/>
  <c r="I64" i="1"/>
  <c r="G65" i="1"/>
  <c r="G33" i="1"/>
  <c r="P29" i="1"/>
  <c r="P28" i="1" s="1"/>
  <c r="P20" i="1" s="1"/>
  <c r="L29" i="1"/>
  <c r="L28" i="1" s="1"/>
  <c r="L20" i="1" s="1"/>
  <c r="M29" i="1"/>
  <c r="M28" i="1" s="1"/>
  <c r="M20" i="1" s="1"/>
  <c r="I29" i="1"/>
  <c r="I28" i="1" s="1"/>
  <c r="I20" i="1" s="1"/>
  <c r="R90" i="1" l="1"/>
  <c r="Q87" i="1"/>
  <c r="R133" i="1"/>
  <c r="R65" i="1"/>
  <c r="Q121" i="1"/>
  <c r="Q23" i="1" s="1"/>
  <c r="R76" i="1"/>
  <c r="Q33" i="1"/>
  <c r="R81" i="1"/>
  <c r="Q133" i="1"/>
  <c r="Q25" i="1" s="1"/>
  <c r="R121" i="1"/>
  <c r="R33" i="1"/>
  <c r="Q65" i="1"/>
  <c r="Q64" i="1" s="1"/>
  <c r="Q90" i="1"/>
  <c r="Q89" i="1" s="1"/>
  <c r="Q81" i="1"/>
  <c r="Q80" i="1" s="1"/>
  <c r="Q30" i="1"/>
  <c r="R87" i="1"/>
  <c r="J63" i="1"/>
  <c r="J21" i="1" s="1"/>
  <c r="J19" i="1" s="1"/>
  <c r="D63" i="1"/>
  <c r="D21" i="1" s="1"/>
  <c r="D19" i="1" s="1"/>
  <c r="H25" i="1"/>
  <c r="H23" i="1"/>
  <c r="H64" i="1"/>
  <c r="N63" i="1"/>
  <c r="N21" i="1" s="1"/>
  <c r="N19" i="1" s="1"/>
  <c r="H89" i="1"/>
  <c r="H29" i="1"/>
  <c r="G23" i="1"/>
  <c r="G19" i="1" s="1"/>
  <c r="G89" i="1"/>
  <c r="G25" i="1"/>
  <c r="E80" i="1"/>
  <c r="E63" i="1" s="1"/>
  <c r="E21" i="1" s="1"/>
  <c r="L63" i="1"/>
  <c r="L21" i="1" s="1"/>
  <c r="L19" i="1" s="1"/>
  <c r="P63" i="1"/>
  <c r="P21" i="1" s="1"/>
  <c r="P19" i="1" s="1"/>
  <c r="E29" i="1"/>
  <c r="E28" i="1" s="1"/>
  <c r="E20" i="1" s="1"/>
  <c r="F63" i="1"/>
  <c r="F21" i="1" s="1"/>
  <c r="F19" i="1" s="1"/>
  <c r="O63" i="1"/>
  <c r="O21" i="1" s="1"/>
  <c r="O19" i="1" s="1"/>
  <c r="K63" i="1"/>
  <c r="K21" i="1" s="1"/>
  <c r="K19" i="1" s="1"/>
  <c r="G29" i="1"/>
  <c r="H80" i="1"/>
  <c r="G64" i="1"/>
  <c r="I63" i="1"/>
  <c r="I21" i="1" s="1"/>
  <c r="I19" i="1" s="1"/>
  <c r="M63" i="1"/>
  <c r="M21" i="1" s="1"/>
  <c r="M19" i="1" s="1"/>
  <c r="G80" i="1"/>
  <c r="Q29" i="1" l="1"/>
  <c r="Q28" i="1" s="1"/>
  <c r="Q20" i="1" s="1"/>
  <c r="Q63" i="1"/>
  <c r="Q21" i="1" s="1"/>
  <c r="R80" i="1"/>
  <c r="R64" i="1"/>
  <c r="H28" i="1"/>
  <c r="R29" i="1"/>
  <c r="R23" i="1"/>
  <c r="R89" i="1"/>
  <c r="R25" i="1"/>
  <c r="H63" i="1"/>
  <c r="G28" i="1"/>
  <c r="E19" i="1"/>
  <c r="G63" i="1"/>
  <c r="Q19" i="1" l="1"/>
  <c r="R28" i="1"/>
  <c r="R63" i="1"/>
  <c r="H20" i="1"/>
  <c r="H21" i="1"/>
  <c r="G21" i="1"/>
  <c r="G20" i="1"/>
  <c r="H19" i="1" l="1"/>
  <c r="R21" i="1"/>
  <c r="R20" i="1"/>
  <c r="R19" i="1" l="1"/>
</calcChain>
</file>

<file path=xl/sharedStrings.xml><?xml version="1.0" encoding="utf-8"?>
<sst xmlns="http://schemas.openxmlformats.org/spreadsheetml/2006/main" count="379" uniqueCount="199">
  <si>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</si>
  <si>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</si>
  <si>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</si>
  <si>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 (с НДС)</t>
  </si>
  <si>
    <t>Остаток финансирования капитальных вложений на конец отчетного периода в прогнозных ценах соответствующих лет,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</si>
  <si>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</si>
  <si>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</si>
  <si>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</si>
  <si>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</si>
  <si>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</si>
  <si>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</si>
  <si>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</si>
  <si>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</si>
  <si>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</si>
  <si>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</si>
  <si>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</si>
  <si>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</si>
  <si>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1.1</t>
  </si>
  <si>
    <t>…</t>
  </si>
  <si>
    <t>1.2</t>
  </si>
  <si>
    <t>1.3</t>
  </si>
  <si>
    <t>1.4</t>
  </si>
  <si>
    <t>1.5</t>
  </si>
  <si>
    <t>Г</t>
  </si>
  <si>
    <t>G_172121159</t>
  </si>
  <si>
    <t>I_172118182</t>
  </si>
  <si>
    <t>I_172118178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</si>
  <si>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</si>
  <si>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</si>
  <si>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</si>
  <si>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</si>
  <si>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</si>
  <si>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</si>
  <si>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</si>
  <si>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</si>
  <si>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</si>
  <si>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</si>
  <si>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</si>
  <si>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</si>
  <si>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</si>
  <si>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</si>
  <si>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</si>
  <si>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</si>
  <si>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</si>
  <si>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</si>
  <si>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</si>
  <si>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</si>
  <si>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</si>
  <si>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</si>
  <si>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</si>
  <si>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</si>
  <si>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</si>
  <si>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</si>
  <si>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</si>
  <si>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</si>
  <si>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</si>
  <si>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</si>
  <si>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</si>
  <si>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</si>
  <si>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</si>
  <si>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</si>
  <si>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</si>
  <si>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</si>
  <si>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</si>
  <si>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</si>
  <si>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</si>
  <si>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</si>
  <si>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</si>
  <si>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</si>
  <si>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</si>
  <si>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</si>
  <si>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</si>
  <si>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</si>
  <si>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</si>
  <si>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</si>
  <si>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</si>
  <si>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</si>
  <si>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</si>
  <si>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</si>
  <si>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</si>
  <si>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</si>
  <si>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</si>
  <si>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</si>
  <si>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</si>
  <si>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</si>
  <si>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</si>
  <si>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</si>
  <si>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</si>
  <si>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</si>
  <si>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</si>
  <si>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</si>
  <si>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</si>
  <si>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</si>
  <si>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</si>
  <si>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</si>
  <si>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</si>
  <si>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</si>
  <si>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</si>
  <si>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</si>
  <si>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</si>
  <si>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</si>
  <si>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</si>
  <si>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</si>
  <si>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</si>
  <si>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</si>
  <si>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</si>
  <si>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</si>
  <si>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</si>
  <si>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</si>
  <si>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</si>
  <si>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</si>
  <si>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</si>
  <si>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</si>
  <si>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</si>
  <si>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</si>
  <si>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</si>
  <si>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</si>
  <si>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</si>
  <si>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</si>
  <si>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</si>
  <si>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</si>
  <si>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</si>
  <si>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</si>
  <si>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</si>
  <si>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</si>
  <si>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>Приложение № 10</t>
  </si>
  <si>
    <t>от 25 апреля 2018 г. №320</t>
  </si>
  <si>
    <t>Технологическое присоединение энергопринимающих устройств потребителей максимальной мощностью до 15 кВт (2020г.) включительно, всего</t>
  </si>
  <si>
    <t>Технологическое присоединение энергопринимающих устройств потребителей максимальной мощностью до 150 кВт (2020г.) включительно, всего</t>
  </si>
  <si>
    <t>Реконструкция ТП-42. Замена трансформатора ТМ 320/10/0,4 на ТМГСУ11 250/10/0,4 с уменьшением мощности на 70кВА</t>
  </si>
  <si>
    <t>Реконструкция ТП-61. Замена трансформатора ТМ 400/10/0,4 на ТМГСУ11 250/10/0,4 с уменьшением мощности на 150кВА</t>
  </si>
  <si>
    <t>Реконструкция ТП-90. Замена трансформатора ТМ 180/10/0,4 на ТМГСУ11 100/10/0,4 с уменьшением мощности на 80кВА</t>
  </si>
  <si>
    <t>Реконструкция ТП-146. Замена трансформатора ТМ 100/10/0,4 на ТМГСУ11 100/10/0,4 (кВА)</t>
  </si>
  <si>
    <t>Реконструкция ТП-42. Замена трансформатора ТМ 400/10/0,4 на ТМГСУ11 250/10/0,4 с уменьшением мощности на 150кВА</t>
  </si>
  <si>
    <t>Реконструкция ТП-2. Замена трансформатора ТМ 250/10/0,4 на ТМГСУ11 250/10/0,4 (кВА)</t>
  </si>
  <si>
    <t>Модернизация морально и физически устаревшего эл.оборудования РП-6 с количеством ячеек КСО-10шт. (2019г.-5шт., 2020г.-5 шт.)</t>
  </si>
  <si>
    <t>G_172120045</t>
  </si>
  <si>
    <t>G_172120046</t>
  </si>
  <si>
    <t>G_172120047</t>
  </si>
  <si>
    <t>J_172120205</t>
  </si>
  <si>
    <t>J_172120209</t>
  </si>
  <si>
    <t>G_172120050</t>
  </si>
  <si>
    <t>G_172120051</t>
  </si>
  <si>
    <t>G_172120052</t>
  </si>
  <si>
    <t>ЭI_172119179</t>
  </si>
  <si>
    <t>Реконструкция ВЛ-10кВ ф.1031 от ВЛ-10кВ до ТП (J_172120207) протяженностью 0,24км</t>
  </si>
  <si>
    <t>J_172120206</t>
  </si>
  <si>
    <t>Установка АСКУЭ (ТП-15), кол-во точек 107шт.</t>
  </si>
  <si>
    <t>G_172120125</t>
  </si>
  <si>
    <t>Строительство КТП при делении ВЛ-0,4кВ от ТП-111 (Оптимизация) мощностью 0,16МВА</t>
  </si>
  <si>
    <t>J_172120207</t>
  </si>
  <si>
    <t>Строительство КТП при делении ВЛ-0,4кВ от ТП-74 (Оптимизация) мощностью 0,16МВА</t>
  </si>
  <si>
    <t>J_172120208</t>
  </si>
  <si>
    <t>Строительство КЛ-10кВ от ВЛ-10кВ ф.1031 до ТП (J_172120207) протяженностью 0,022км</t>
  </si>
  <si>
    <t>J_172120211</t>
  </si>
  <si>
    <t>Строительство КЛ-10кВ от ВЛ-10кВ ф.202 до ТП (J_172120208) протяженностью 0,022км</t>
  </si>
  <si>
    <t>J_172120212</t>
  </si>
  <si>
    <t>Покупка камаза-манипулятора (1 шт.)</t>
  </si>
  <si>
    <t>G_172121176</t>
  </si>
  <si>
    <t>Реконструкция ВЛ-0,4кВ от ТП-111 (Оптимизация) и ТП (J_172120207) протяжяженноятью 0,32км</t>
  </si>
  <si>
    <t>К_172120218</t>
  </si>
  <si>
    <t>Фактический объем финансирования капитальных вложений на 01.01.2020 года, млн. рублей (с НДС)</t>
  </si>
  <si>
    <t>Остаток финансирования капитальных вложений на 01.01.2020 года в прогнозных ценах соответствующих лет, млн. рублей (с НДС)</t>
  </si>
  <si>
    <t>Финансирование капитальных вложений 2020 года, млн. рублей (с НДС)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</si>
  <si>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</t>
    </r>
  </si>
  <si>
    <t>Реконструкция ТП-175. Замена трансформатора ТМ 250/10/0,4 на ТМГСУ11 250/10/0,4 (кВА)</t>
  </si>
  <si>
    <t>Реконструкция ТП-178. Замена трансформатора ТМ 250/10/0,4 на ТМГСУ11 250/10/0,4 (кВА)</t>
  </si>
  <si>
    <t>Реконструкция ТП-610 мощностью 0,16МВА с увеличением мощности на 0,24МВА</t>
  </si>
  <si>
    <t>К_172120227</t>
  </si>
  <si>
    <t>Модернизация морально и физически устаревшего эл.оборудования ТП-52. РУ-10/0,4кВ с мощноятью тр-ра 0,25МВА с увеличением мощности на 0,15МВА</t>
  </si>
  <si>
    <t>G_172121072</t>
  </si>
  <si>
    <t>Реконструкция ВЛ-10кВ ф.231 протяженностью 3,644км</t>
  </si>
  <si>
    <t>Реконструкция ВЛ-10кВ ф.33 протяженностью 0,15км</t>
  </si>
  <si>
    <t>К_172120220</t>
  </si>
  <si>
    <t>К_172120222</t>
  </si>
  <si>
    <t>Установка АСКУЭ в целях технологического присоединения, кол-во точек в 2018г.-149шт., в 2019г.-149шт., в 2020г.-88шт., в 2021г.-62шт.</t>
  </si>
  <si>
    <t>Установка АСКУЭ согласно ПП №522 от 27.12.2018г., кол-во точек в 2020г.-300шт., 2021г.-295шт.</t>
  </si>
  <si>
    <t>К_172121228</t>
  </si>
  <si>
    <t>Установка АСКУЭ (ТП-112), кол-во точек 132шт.</t>
  </si>
  <si>
    <t>К_172120237</t>
  </si>
  <si>
    <t>Установка АСКУЭ (ТП-153), кол-во точек 98шт.</t>
  </si>
  <si>
    <t>К_172120233</t>
  </si>
  <si>
    <t>Покупка ГАЗ-27527 "Соболь" (1 шт.)</t>
  </si>
  <si>
    <t>Покупка автомобиля Nissan Terrano (1шт.)</t>
  </si>
  <si>
    <t>Строительство ВЛ-10кВ ф.6 протяженностью 0,34км</t>
  </si>
  <si>
    <t>Строительство КЛ-10кВ ф.6 протяженностью 1,455км</t>
  </si>
  <si>
    <t>Строительство ТП-620 мощностью 0,16МВА</t>
  </si>
  <si>
    <t>Строительство ТП-621 мощностью 1МВА</t>
  </si>
  <si>
    <t>К_172120221</t>
  </si>
  <si>
    <t>К_172120219</t>
  </si>
  <si>
    <t>К_172120224</t>
  </si>
  <si>
    <t>К_172120238</t>
  </si>
  <si>
    <t>Приобретение вычислительной и оргтехники</t>
  </si>
  <si>
    <t>Приобретение основных средств</t>
  </si>
  <si>
    <t>К_172120235</t>
  </si>
  <si>
    <t>К_172120229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</si>
  <si>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</si>
  <si>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II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года</t>
    </r>
  </si>
  <si>
    <t>Тех.совет №12-05
от 12.05.2020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</si>
</sst>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22222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2" fillId="0" borderId="0" applyNumberFormat="0" applyFill="0" applyBorder="0" applyAlignment="0" applyProtection="0"/>
  </cellStyleXfs>
  <cellXfs count="4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4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49" fontId="5" fillId="3" borderId="1" xfId="1" applyNumberFormat="1" applyFont="1" applyFill="1" applyBorder="1" applyAlignment="1">
      <alignment horizontal="left" vertical="center" wrapText="1"/>
    </xf>
    <xf numFmtId="164" fontId="5" fillId="3" borderId="1" xfId="1" applyNumberFormat="1" applyFont="1" applyFill="1" applyBorder="1" applyAlignment="1">
      <alignment horizontal="center" vertical="center"/>
    </xf>
    <xf numFmtId="49" fontId="5" fillId="4" borderId="1" xfId="1" applyNumberFormat="1" applyFont="1" applyFill="1" applyBorder="1" applyAlignment="1">
      <alignment horizontal="left" vertical="center" wrapText="1"/>
    </xf>
    <xf numFmtId="0" fontId="7" fillId="0" borderId="0" xfId="0" applyFont="1" applyFill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/>
    </xf>
    <xf numFmtId="0" fontId="5" fillId="0" borderId="1" xfId="1" applyFont="1" applyFill="1" applyBorder="1"/>
    <xf numFmtId="0" fontId="3" fillId="0" borderId="1" xfId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4" fillId="0" borderId="0" xfId="0" applyFont="1" applyBorder="1" applyAlignment="1">
      <alignment wrapText="1"/>
    </xf>
    <xf numFmtId="3" fontId="3" fillId="0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/>
    </xf>
    <xf numFmtId="3" fontId="5" fillId="3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/>
    <xf numFmtId="0" fontId="3" fillId="0" borderId="0" xfId="0" applyFont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vertical="top"/>
    </xf>
    <xf numFmtId="164" fontId="5" fillId="3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3" fillId="3" borderId="1" xfId="3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4">
    <cellStyle name="Гиперссылка" xfId="3" builtinId="8"/>
    <cellStyle name="Обычный" xfId="0" builtinId="0"/>
    <cellStyle name="Обычный 3" xfId="2"/>
    <cellStyle name="Обычный 7" xfId="1"/>
  </cellStyles>
  <dxfs count="9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139"/>
  <sheetViews>
    <sheetView tabSelected="1" topLeftCell="A15" zoomScale="85" zoomScaleNormal="85" workbookViewId="0">
      <pane xSplit="3" ySplit="5" topLeftCell="D20" activePane="bottomRight" state="frozen"/>
      <selection activeCell="A15" sqref="A15"/>
      <selection pane="topRight" activeCell="D15" sqref="D15"/>
      <selection pane="bottomLeft" activeCell="A20" sqref="A20"/>
      <selection pane="bottomRight" activeCell="G19" sqref="G19"/>
    </sheetView>
  </sheetViews>
  <sheetFormatPr defaultRowHeight="12.75" x14ac:dyDescent="0.2"/>
  <cols>
    <col min="1" max="1" width="16.28515625" style="2" customWidth="1"/>
    <col min="2" max="2" width="34.7109375" style="3" customWidth="1"/>
    <col min="3" max="3" width="14.85546875" style="4" customWidth="1"/>
    <col min="4" max="4" width="14.140625" style="3" customWidth="1"/>
    <col min="5" max="5" width="15.85546875" style="3" customWidth="1"/>
    <col min="6" max="6" width="16.85546875" style="3" customWidth="1"/>
    <col min="7" max="16" width="9.42578125" style="3" customWidth="1"/>
    <col min="17" max="17" width="16.7109375" style="3" customWidth="1"/>
    <col min="18" max="18" width="9.140625" style="3"/>
    <col min="19" max="19" width="9.7109375" style="3" customWidth="1"/>
    <col min="20" max="20" width="23.140625" style="3" customWidth="1"/>
    <col min="21" max="21" width="9.140625" style="3"/>
    <col min="22" max="23" width="21.7109375" style="3" customWidth="1"/>
    <col min="24" max="16384" width="9.140625" style="3"/>
  </cols>
  <sheetData>
    <row r="1" spans="1:20" ht="15" customHeight="1" x14ac:dyDescent="0.2">
      <c r="R1" s="29"/>
      <c r="S1" s="29"/>
      <c r="T1" s="28" t="s">
        <v>125</v>
      </c>
    </row>
    <row r="2" spans="1:20" ht="15" customHeight="1" x14ac:dyDescent="0.2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9"/>
      <c r="S2" s="29"/>
      <c r="T2" s="28" t="s">
        <v>118</v>
      </c>
    </row>
    <row r="3" spans="1:20" ht="1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9"/>
      <c r="S3" s="29"/>
      <c r="T3" s="28" t="s">
        <v>126</v>
      </c>
    </row>
    <row r="4" spans="1:20" ht="15" customHeight="1" x14ac:dyDescent="0.2">
      <c r="A4" s="42" t="s">
        <v>120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</row>
    <row r="5" spans="1:20" ht="15" customHeight="1" x14ac:dyDescent="0.2">
      <c r="A5" s="42" t="s">
        <v>197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</row>
    <row r="6" spans="1:20" ht="15" customHeight="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15" customHeight="1" x14ac:dyDescent="0.25">
      <c r="A7" s="43" t="s">
        <v>119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</row>
    <row r="8" spans="1:20" ht="15" customHeight="1" x14ac:dyDescent="0.2">
      <c r="A8" s="37" t="s">
        <v>123</v>
      </c>
      <c r="B8" s="37"/>
      <c r="C8" s="37"/>
      <c r="D8" s="37"/>
      <c r="E8" s="37"/>
      <c r="F8" s="37"/>
      <c r="G8" s="37"/>
      <c r="H8" s="37"/>
      <c r="I8" s="37" t="s">
        <v>124</v>
      </c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</row>
    <row r="9" spans="1:20" ht="15" customHeight="1" x14ac:dyDescent="0.2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</row>
    <row r="10" spans="1:20" ht="15" customHeight="1" x14ac:dyDescent="0.25">
      <c r="A10" s="43" t="s">
        <v>164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15" customHeight="1" x14ac:dyDescent="0.25">
      <c r="A12" s="43" t="s">
        <v>196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15" customHeight="1" x14ac:dyDescent="0.2">
      <c r="A13" s="37" t="s">
        <v>121</v>
      </c>
      <c r="B13" s="37"/>
      <c r="C13" s="37"/>
      <c r="D13" s="37"/>
      <c r="E13" s="37"/>
      <c r="F13" s="37"/>
      <c r="G13" s="37"/>
      <c r="H13" s="37"/>
      <c r="I13" s="37"/>
      <c r="J13" s="37" t="s">
        <v>122</v>
      </c>
      <c r="K13" s="37"/>
      <c r="L13" s="37"/>
      <c r="M13" s="37"/>
      <c r="N13" s="37"/>
      <c r="O13" s="37"/>
      <c r="P13" s="37"/>
      <c r="Q13" s="37"/>
      <c r="R13" s="37"/>
      <c r="S13" s="37"/>
      <c r="T13" s="37"/>
    </row>
    <row r="14" spans="1:20" ht="15" customHeight="1" x14ac:dyDescent="0.2"/>
    <row r="15" spans="1:20" ht="76.5" customHeight="1" x14ac:dyDescent="0.2">
      <c r="A15" s="41" t="s">
        <v>0</v>
      </c>
      <c r="B15" s="41" t="s">
        <v>1</v>
      </c>
      <c r="C15" s="41" t="s">
        <v>2</v>
      </c>
      <c r="D15" s="41" t="s">
        <v>3</v>
      </c>
      <c r="E15" s="41" t="s">
        <v>161</v>
      </c>
      <c r="F15" s="41" t="s">
        <v>162</v>
      </c>
      <c r="G15" s="41" t="s">
        <v>163</v>
      </c>
      <c r="H15" s="41"/>
      <c r="I15" s="41"/>
      <c r="J15" s="41"/>
      <c r="K15" s="41"/>
      <c r="L15" s="41"/>
      <c r="M15" s="41"/>
      <c r="N15" s="41"/>
      <c r="O15" s="41"/>
      <c r="P15" s="41"/>
      <c r="Q15" s="41" t="s">
        <v>4</v>
      </c>
      <c r="R15" s="41" t="s">
        <v>5</v>
      </c>
      <c r="S15" s="41"/>
      <c r="T15" s="41" t="s">
        <v>6</v>
      </c>
    </row>
    <row r="16" spans="1:20" ht="53.25" customHeight="1" x14ac:dyDescent="0.2">
      <c r="A16" s="41"/>
      <c r="B16" s="41"/>
      <c r="C16" s="41"/>
      <c r="D16" s="41"/>
      <c r="E16" s="41"/>
      <c r="F16" s="41"/>
      <c r="G16" s="41" t="s">
        <v>7</v>
      </c>
      <c r="H16" s="41"/>
      <c r="I16" s="41" t="s">
        <v>8</v>
      </c>
      <c r="J16" s="41"/>
      <c r="K16" s="41" t="s">
        <v>9</v>
      </c>
      <c r="L16" s="41"/>
      <c r="M16" s="41" t="s">
        <v>10</v>
      </c>
      <c r="N16" s="41"/>
      <c r="O16" s="41" t="s">
        <v>11</v>
      </c>
      <c r="P16" s="41"/>
      <c r="Q16" s="41"/>
      <c r="R16" s="41" t="s">
        <v>12</v>
      </c>
      <c r="S16" s="41" t="s">
        <v>13</v>
      </c>
      <c r="T16" s="41"/>
    </row>
    <row r="17" spans="1:20" ht="27.75" customHeight="1" x14ac:dyDescent="0.2">
      <c r="A17" s="41"/>
      <c r="B17" s="41"/>
      <c r="C17" s="41"/>
      <c r="D17" s="41"/>
      <c r="E17" s="41"/>
      <c r="F17" s="41"/>
      <c r="G17" s="1" t="s">
        <v>14</v>
      </c>
      <c r="H17" s="1" t="s">
        <v>15</v>
      </c>
      <c r="I17" s="1" t="s">
        <v>14</v>
      </c>
      <c r="J17" s="1" t="s">
        <v>15</v>
      </c>
      <c r="K17" s="1" t="s">
        <v>14</v>
      </c>
      <c r="L17" s="1" t="s">
        <v>15</v>
      </c>
      <c r="M17" s="1" t="s">
        <v>14</v>
      </c>
      <c r="N17" s="1" t="s">
        <v>15</v>
      </c>
      <c r="O17" s="1" t="s">
        <v>14</v>
      </c>
      <c r="P17" s="1" t="s">
        <v>15</v>
      </c>
      <c r="Q17" s="41"/>
      <c r="R17" s="41"/>
      <c r="S17" s="41"/>
      <c r="T17" s="41"/>
    </row>
    <row r="18" spans="1:20" x14ac:dyDescent="0.2">
      <c r="A18" s="1">
        <v>1</v>
      </c>
      <c r="B18" s="1">
        <v>2</v>
      </c>
      <c r="C18" s="39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  <c r="I18" s="39">
        <v>9</v>
      </c>
      <c r="J18" s="39">
        <v>10</v>
      </c>
      <c r="K18" s="39">
        <v>11</v>
      </c>
      <c r="L18" s="39">
        <v>12</v>
      </c>
      <c r="M18" s="39">
        <v>13</v>
      </c>
      <c r="N18" s="39">
        <v>14</v>
      </c>
      <c r="O18" s="39">
        <v>15</v>
      </c>
      <c r="P18" s="39">
        <v>16</v>
      </c>
      <c r="Q18" s="39">
        <v>17</v>
      </c>
      <c r="R18" s="39">
        <v>18</v>
      </c>
      <c r="S18" s="39">
        <v>19</v>
      </c>
      <c r="T18" s="39">
        <v>20</v>
      </c>
    </row>
    <row r="19" spans="1:20" s="7" customFormat="1" ht="25.5" x14ac:dyDescent="0.2">
      <c r="A19" s="5" t="s">
        <v>27</v>
      </c>
      <c r="B19" s="6" t="s">
        <v>16</v>
      </c>
      <c r="C19" s="5" t="s">
        <v>23</v>
      </c>
      <c r="D19" s="22">
        <f>SUM(D20:D26)</f>
        <v>64.679200000000009</v>
      </c>
      <c r="E19" s="22">
        <f t="shared" ref="E19:Q19" si="0">SUM(E20:E26)</f>
        <v>0</v>
      </c>
      <c r="F19" s="22">
        <f t="shared" si="0"/>
        <v>64.679200000000009</v>
      </c>
      <c r="G19" s="22">
        <f t="shared" si="0"/>
        <v>35.485500000000002</v>
      </c>
      <c r="H19" s="22">
        <f t="shared" si="0"/>
        <v>38.877399999999994</v>
      </c>
      <c r="I19" s="22">
        <f t="shared" si="0"/>
        <v>20.589600000000001</v>
      </c>
      <c r="J19" s="22">
        <f t="shared" si="0"/>
        <v>20.211199999999998</v>
      </c>
      <c r="K19" s="22">
        <f t="shared" si="0"/>
        <v>14.895899999999999</v>
      </c>
      <c r="L19" s="22">
        <f t="shared" si="0"/>
        <v>18.6662</v>
      </c>
      <c r="M19" s="22">
        <f t="shared" si="0"/>
        <v>0</v>
      </c>
      <c r="N19" s="22">
        <f t="shared" si="0"/>
        <v>0</v>
      </c>
      <c r="O19" s="22">
        <f t="shared" si="0"/>
        <v>0</v>
      </c>
      <c r="P19" s="22">
        <f t="shared" si="0"/>
        <v>0</v>
      </c>
      <c r="Q19" s="22">
        <f t="shared" si="0"/>
        <v>25.8018</v>
      </c>
      <c r="R19" s="22">
        <f t="shared" ref="R19:R25" si="1">IF(ISERROR(H19-G19),"нд",H19-G19)</f>
        <v>3.3918999999999926</v>
      </c>
      <c r="S19" s="30"/>
      <c r="T19" s="5"/>
    </row>
    <row r="20" spans="1:20" s="7" customFormat="1" x14ac:dyDescent="0.2">
      <c r="A20" s="5" t="s">
        <v>28</v>
      </c>
      <c r="B20" s="6" t="s">
        <v>29</v>
      </c>
      <c r="C20" s="5" t="s">
        <v>23</v>
      </c>
      <c r="D20" s="35">
        <f>D28</f>
        <v>10.4672</v>
      </c>
      <c r="E20" s="22">
        <f t="shared" ref="E20:Q20" si="2">E28</f>
        <v>0</v>
      </c>
      <c r="F20" s="22">
        <f t="shared" si="2"/>
        <v>10.4672</v>
      </c>
      <c r="G20" s="22">
        <f t="shared" si="2"/>
        <v>5.2336</v>
      </c>
      <c r="H20" s="22">
        <f t="shared" si="2"/>
        <v>9.2327999999999992</v>
      </c>
      <c r="I20" s="22">
        <f t="shared" si="2"/>
        <v>2.6168</v>
      </c>
      <c r="J20" s="22">
        <f t="shared" si="2"/>
        <v>1.9527000000000001</v>
      </c>
      <c r="K20" s="22">
        <f t="shared" si="2"/>
        <v>2.6168</v>
      </c>
      <c r="L20" s="22">
        <f t="shared" si="2"/>
        <v>7.2801</v>
      </c>
      <c r="M20" s="22">
        <f t="shared" si="2"/>
        <v>0</v>
      </c>
      <c r="N20" s="22">
        <f t="shared" si="2"/>
        <v>0</v>
      </c>
      <c r="O20" s="22">
        <f t="shared" si="2"/>
        <v>0</v>
      </c>
      <c r="P20" s="22">
        <f t="shared" si="2"/>
        <v>0</v>
      </c>
      <c r="Q20" s="22">
        <f t="shared" si="2"/>
        <v>1.2344000000000008</v>
      </c>
      <c r="R20" s="22">
        <f t="shared" si="1"/>
        <v>3.9991999999999992</v>
      </c>
      <c r="S20" s="30"/>
      <c r="T20" s="5"/>
    </row>
    <row r="21" spans="1:20" s="7" customFormat="1" ht="25.5" x14ac:dyDescent="0.2">
      <c r="A21" s="5" t="s">
        <v>30</v>
      </c>
      <c r="B21" s="6" t="s">
        <v>31</v>
      </c>
      <c r="C21" s="5" t="s">
        <v>23</v>
      </c>
      <c r="D21" s="22">
        <f>D63</f>
        <v>22.061900000000001</v>
      </c>
      <c r="E21" s="22">
        <f t="shared" ref="E21:Q21" si="3">E63</f>
        <v>0</v>
      </c>
      <c r="F21" s="22">
        <f t="shared" si="3"/>
        <v>22.061900000000001</v>
      </c>
      <c r="G21" s="22">
        <f t="shared" si="3"/>
        <v>15.417299999999999</v>
      </c>
      <c r="H21" s="22">
        <f t="shared" si="3"/>
        <v>17.124099999999999</v>
      </c>
      <c r="I21" s="22">
        <f t="shared" si="3"/>
        <v>7.9970000000000008</v>
      </c>
      <c r="J21" s="22">
        <f t="shared" si="3"/>
        <v>8.4034999999999993</v>
      </c>
      <c r="K21" s="22">
        <f t="shared" si="3"/>
        <v>7.4202999999999992</v>
      </c>
      <c r="L21" s="22">
        <f t="shared" si="3"/>
        <v>8.720600000000001</v>
      </c>
      <c r="M21" s="22">
        <f t="shared" si="3"/>
        <v>0</v>
      </c>
      <c r="N21" s="22">
        <f t="shared" si="3"/>
        <v>0</v>
      </c>
      <c r="O21" s="22">
        <f t="shared" si="3"/>
        <v>0</v>
      </c>
      <c r="P21" s="22">
        <f t="shared" si="3"/>
        <v>0</v>
      </c>
      <c r="Q21" s="22">
        <f t="shared" si="3"/>
        <v>4.9378000000000011</v>
      </c>
      <c r="R21" s="22">
        <f t="shared" si="1"/>
        <v>1.7067999999999994</v>
      </c>
      <c r="S21" s="30"/>
      <c r="T21" s="5"/>
    </row>
    <row r="22" spans="1:20" s="7" customFormat="1" ht="51" x14ac:dyDescent="0.2">
      <c r="A22" s="5" t="s">
        <v>32</v>
      </c>
      <c r="B22" s="6" t="s">
        <v>33</v>
      </c>
      <c r="C22" s="5" t="s">
        <v>23</v>
      </c>
      <c r="D22" s="22">
        <f t="shared" ref="D22:Q22" si="4">D116</f>
        <v>0</v>
      </c>
      <c r="E22" s="22">
        <f t="shared" si="4"/>
        <v>0</v>
      </c>
      <c r="F22" s="22">
        <f t="shared" si="4"/>
        <v>0</v>
      </c>
      <c r="G22" s="22">
        <f t="shared" si="4"/>
        <v>0</v>
      </c>
      <c r="H22" s="22">
        <f t="shared" si="4"/>
        <v>0</v>
      </c>
      <c r="I22" s="22">
        <f t="shared" si="4"/>
        <v>0</v>
      </c>
      <c r="J22" s="22">
        <f t="shared" si="4"/>
        <v>0</v>
      </c>
      <c r="K22" s="22">
        <f t="shared" si="4"/>
        <v>0</v>
      </c>
      <c r="L22" s="22">
        <f t="shared" si="4"/>
        <v>0</v>
      </c>
      <c r="M22" s="22">
        <f t="shared" si="4"/>
        <v>0</v>
      </c>
      <c r="N22" s="22">
        <f t="shared" si="4"/>
        <v>0</v>
      </c>
      <c r="O22" s="22">
        <f t="shared" si="4"/>
        <v>0</v>
      </c>
      <c r="P22" s="22">
        <f t="shared" si="4"/>
        <v>0</v>
      </c>
      <c r="Q22" s="22">
        <f t="shared" si="4"/>
        <v>0</v>
      </c>
      <c r="R22" s="22">
        <f t="shared" si="1"/>
        <v>0</v>
      </c>
      <c r="S22" s="30"/>
      <c r="T22" s="5"/>
    </row>
    <row r="23" spans="1:20" s="7" customFormat="1" ht="25.5" x14ac:dyDescent="0.2">
      <c r="A23" s="5" t="s">
        <v>34</v>
      </c>
      <c r="B23" s="6" t="s">
        <v>35</v>
      </c>
      <c r="C23" s="5" t="s">
        <v>23</v>
      </c>
      <c r="D23" s="22">
        <f t="shared" ref="D23:Q23" si="5">D121</f>
        <v>16.705300000000001</v>
      </c>
      <c r="E23" s="22">
        <f t="shared" si="5"/>
        <v>0</v>
      </c>
      <c r="F23" s="22">
        <f t="shared" si="5"/>
        <v>16.705300000000001</v>
      </c>
      <c r="G23" s="22">
        <f t="shared" si="5"/>
        <v>3.5122999999999998</v>
      </c>
      <c r="H23" s="22">
        <f t="shared" si="5"/>
        <v>1.2655000000000003</v>
      </c>
      <c r="I23" s="22">
        <f t="shared" si="5"/>
        <v>0</v>
      </c>
      <c r="J23" s="22">
        <f t="shared" si="5"/>
        <v>0</v>
      </c>
      <c r="K23" s="22">
        <f t="shared" si="5"/>
        <v>3.5122999999999998</v>
      </c>
      <c r="L23" s="22">
        <f t="shared" si="5"/>
        <v>1.2655000000000003</v>
      </c>
      <c r="M23" s="22">
        <f t="shared" si="5"/>
        <v>0</v>
      </c>
      <c r="N23" s="22">
        <f t="shared" si="5"/>
        <v>0</v>
      </c>
      <c r="O23" s="22">
        <f t="shared" si="5"/>
        <v>0</v>
      </c>
      <c r="P23" s="22">
        <f t="shared" si="5"/>
        <v>0</v>
      </c>
      <c r="Q23" s="22">
        <f t="shared" si="5"/>
        <v>15.439800000000002</v>
      </c>
      <c r="R23" s="22">
        <f t="shared" si="1"/>
        <v>-2.2467999999999995</v>
      </c>
      <c r="S23" s="30"/>
      <c r="T23" s="5"/>
    </row>
    <row r="24" spans="1:20" s="7" customFormat="1" ht="38.25" x14ac:dyDescent="0.2">
      <c r="A24" s="5" t="s">
        <v>36</v>
      </c>
      <c r="B24" s="6" t="s">
        <v>37</v>
      </c>
      <c r="C24" s="5" t="s">
        <v>23</v>
      </c>
      <c r="D24" s="22">
        <f t="shared" ref="D24:Q24" si="6">D131</f>
        <v>0</v>
      </c>
      <c r="E24" s="22">
        <f t="shared" si="6"/>
        <v>0</v>
      </c>
      <c r="F24" s="22">
        <f t="shared" si="6"/>
        <v>0</v>
      </c>
      <c r="G24" s="22">
        <f t="shared" si="6"/>
        <v>0</v>
      </c>
      <c r="H24" s="22">
        <f t="shared" si="6"/>
        <v>0</v>
      </c>
      <c r="I24" s="22">
        <f t="shared" si="6"/>
        <v>0</v>
      </c>
      <c r="J24" s="22">
        <f t="shared" si="6"/>
        <v>0</v>
      </c>
      <c r="K24" s="22">
        <f t="shared" si="6"/>
        <v>0</v>
      </c>
      <c r="L24" s="22">
        <f t="shared" si="6"/>
        <v>0</v>
      </c>
      <c r="M24" s="22">
        <f t="shared" si="6"/>
        <v>0</v>
      </c>
      <c r="N24" s="22">
        <f t="shared" si="6"/>
        <v>0</v>
      </c>
      <c r="O24" s="22">
        <f t="shared" si="6"/>
        <v>0</v>
      </c>
      <c r="P24" s="22">
        <f t="shared" si="6"/>
        <v>0</v>
      </c>
      <c r="Q24" s="22">
        <f t="shared" si="6"/>
        <v>0</v>
      </c>
      <c r="R24" s="22">
        <f t="shared" si="1"/>
        <v>0</v>
      </c>
      <c r="S24" s="30"/>
      <c r="T24" s="5"/>
    </row>
    <row r="25" spans="1:20" x14ac:dyDescent="0.2">
      <c r="A25" s="5" t="s">
        <v>38</v>
      </c>
      <c r="B25" s="6" t="s">
        <v>39</v>
      </c>
      <c r="C25" s="5" t="s">
        <v>23</v>
      </c>
      <c r="D25" s="22">
        <f t="shared" ref="D25:Q25" si="7">D133</f>
        <v>15.444800000000001</v>
      </c>
      <c r="E25" s="22">
        <f t="shared" si="7"/>
        <v>0</v>
      </c>
      <c r="F25" s="22">
        <f t="shared" si="7"/>
        <v>15.444800000000001</v>
      </c>
      <c r="G25" s="22">
        <f t="shared" si="7"/>
        <v>11.3223</v>
      </c>
      <c r="H25" s="22">
        <f t="shared" si="7"/>
        <v>11.255000000000001</v>
      </c>
      <c r="I25" s="22">
        <f t="shared" si="7"/>
        <v>9.9757999999999996</v>
      </c>
      <c r="J25" s="22">
        <f t="shared" si="7"/>
        <v>9.8550000000000004</v>
      </c>
      <c r="K25" s="22">
        <f t="shared" si="7"/>
        <v>1.3465</v>
      </c>
      <c r="L25" s="22">
        <f t="shared" si="7"/>
        <v>1.4</v>
      </c>
      <c r="M25" s="22">
        <f t="shared" si="7"/>
        <v>0</v>
      </c>
      <c r="N25" s="22">
        <f t="shared" si="7"/>
        <v>0</v>
      </c>
      <c r="O25" s="22">
        <f t="shared" si="7"/>
        <v>0</v>
      </c>
      <c r="P25" s="22">
        <f t="shared" si="7"/>
        <v>0</v>
      </c>
      <c r="Q25" s="22">
        <f t="shared" si="7"/>
        <v>4.1897999999999991</v>
      </c>
      <c r="R25" s="22">
        <f t="shared" si="1"/>
        <v>-6.7299999999999471E-2</v>
      </c>
      <c r="S25" s="30"/>
      <c r="T25" s="5"/>
    </row>
    <row r="26" spans="1:20" x14ac:dyDescent="0.2">
      <c r="A26" s="8"/>
      <c r="B26" s="9"/>
      <c r="C26" s="8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31"/>
      <c r="T26" s="8"/>
    </row>
    <row r="27" spans="1:20" s="7" customFormat="1" x14ac:dyDescent="0.2">
      <c r="A27" s="5" t="s">
        <v>40</v>
      </c>
      <c r="B27" s="6" t="s">
        <v>41</v>
      </c>
      <c r="C27" s="5" t="s">
        <v>23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30"/>
      <c r="T27" s="5"/>
    </row>
    <row r="28" spans="1:20" s="7" customFormat="1" ht="25.5" x14ac:dyDescent="0.2">
      <c r="A28" s="5" t="s">
        <v>17</v>
      </c>
      <c r="B28" s="6" t="s">
        <v>42</v>
      </c>
      <c r="C28" s="5" t="s">
        <v>23</v>
      </c>
      <c r="D28" s="22">
        <f t="shared" ref="D28:Q28" si="8">D29+D38+D43+D58</f>
        <v>10.4672</v>
      </c>
      <c r="E28" s="22">
        <f t="shared" si="8"/>
        <v>0</v>
      </c>
      <c r="F28" s="22">
        <f t="shared" si="8"/>
        <v>10.4672</v>
      </c>
      <c r="G28" s="22">
        <f t="shared" si="8"/>
        <v>5.2336</v>
      </c>
      <c r="H28" s="22">
        <f t="shared" si="8"/>
        <v>9.2327999999999992</v>
      </c>
      <c r="I28" s="22">
        <f t="shared" si="8"/>
        <v>2.6168</v>
      </c>
      <c r="J28" s="22">
        <f t="shared" si="8"/>
        <v>1.9527000000000001</v>
      </c>
      <c r="K28" s="22">
        <f t="shared" si="8"/>
        <v>2.6168</v>
      </c>
      <c r="L28" s="22">
        <f t="shared" si="8"/>
        <v>7.2801</v>
      </c>
      <c r="M28" s="22">
        <f t="shared" si="8"/>
        <v>0</v>
      </c>
      <c r="N28" s="22">
        <f t="shared" si="8"/>
        <v>0</v>
      </c>
      <c r="O28" s="22">
        <f t="shared" si="8"/>
        <v>0</v>
      </c>
      <c r="P28" s="22">
        <f t="shared" si="8"/>
        <v>0</v>
      </c>
      <c r="Q28" s="22">
        <f t="shared" si="8"/>
        <v>1.2344000000000008</v>
      </c>
      <c r="R28" s="22">
        <f>IF(ISERROR(H28-G28),"нд",H28-G28)</f>
        <v>3.9991999999999992</v>
      </c>
      <c r="S28" s="30"/>
      <c r="T28" s="5"/>
    </row>
    <row r="29" spans="1:20" s="7" customFormat="1" ht="38.25" x14ac:dyDescent="0.2">
      <c r="A29" s="10" t="s">
        <v>43</v>
      </c>
      <c r="B29" s="11" t="s">
        <v>44</v>
      </c>
      <c r="C29" s="8" t="s">
        <v>23</v>
      </c>
      <c r="D29" s="23">
        <f t="shared" ref="D29:Q29" si="9">D30+D33+D36</f>
        <v>10.4672</v>
      </c>
      <c r="E29" s="23">
        <f t="shared" si="9"/>
        <v>0</v>
      </c>
      <c r="F29" s="23">
        <f t="shared" si="9"/>
        <v>10.4672</v>
      </c>
      <c r="G29" s="23">
        <f t="shared" si="9"/>
        <v>5.2336</v>
      </c>
      <c r="H29" s="23">
        <f t="shared" si="9"/>
        <v>9.2327999999999992</v>
      </c>
      <c r="I29" s="23">
        <f t="shared" si="9"/>
        <v>2.6168</v>
      </c>
      <c r="J29" s="23">
        <f t="shared" si="9"/>
        <v>1.9527000000000001</v>
      </c>
      <c r="K29" s="23">
        <f t="shared" si="9"/>
        <v>2.6168</v>
      </c>
      <c r="L29" s="23">
        <f t="shared" si="9"/>
        <v>7.2801</v>
      </c>
      <c r="M29" s="23">
        <f t="shared" si="9"/>
        <v>0</v>
      </c>
      <c r="N29" s="23">
        <f t="shared" si="9"/>
        <v>0</v>
      </c>
      <c r="O29" s="23">
        <f t="shared" si="9"/>
        <v>0</v>
      </c>
      <c r="P29" s="23">
        <f t="shared" si="9"/>
        <v>0</v>
      </c>
      <c r="Q29" s="23">
        <f t="shared" si="9"/>
        <v>1.2344000000000008</v>
      </c>
      <c r="R29" s="23">
        <f>IF(ISERROR(H29-G29),"нд",H29-G29)</f>
        <v>3.9991999999999992</v>
      </c>
      <c r="S29" s="31"/>
      <c r="T29" s="8"/>
    </row>
    <row r="30" spans="1:20" s="7" customFormat="1" ht="63.75" x14ac:dyDescent="0.2">
      <c r="A30" s="10" t="s">
        <v>45</v>
      </c>
      <c r="B30" s="11" t="s">
        <v>46</v>
      </c>
      <c r="C30" s="8" t="s">
        <v>23</v>
      </c>
      <c r="D30" s="23">
        <f t="shared" ref="D30:Q30" si="10">SUM(D31:D32)</f>
        <v>8.6752000000000002</v>
      </c>
      <c r="E30" s="23">
        <f t="shared" si="10"/>
        <v>0</v>
      </c>
      <c r="F30" s="23">
        <f t="shared" si="10"/>
        <v>8.6752000000000002</v>
      </c>
      <c r="G30" s="23">
        <f t="shared" si="10"/>
        <v>4.3376000000000001</v>
      </c>
      <c r="H30" s="23">
        <f t="shared" si="10"/>
        <v>8.9841999999999995</v>
      </c>
      <c r="I30" s="23">
        <f t="shared" si="10"/>
        <v>2.1688000000000001</v>
      </c>
      <c r="J30" s="23">
        <f t="shared" si="10"/>
        <v>1.9269000000000001</v>
      </c>
      <c r="K30" s="23">
        <f t="shared" si="10"/>
        <v>2.1688000000000001</v>
      </c>
      <c r="L30" s="23">
        <f t="shared" si="10"/>
        <v>7.0572999999999997</v>
      </c>
      <c r="M30" s="23">
        <f t="shared" si="10"/>
        <v>0</v>
      </c>
      <c r="N30" s="23">
        <f t="shared" si="10"/>
        <v>0</v>
      </c>
      <c r="O30" s="23">
        <f t="shared" si="10"/>
        <v>0</v>
      </c>
      <c r="P30" s="23">
        <f t="shared" si="10"/>
        <v>0</v>
      </c>
      <c r="Q30" s="23">
        <f t="shared" si="10"/>
        <v>-0.30899999999999928</v>
      </c>
      <c r="R30" s="23">
        <f>IF(ISERROR(H30-G30),"нд",H30-G30)</f>
        <v>4.6465999999999994</v>
      </c>
      <c r="S30" s="31"/>
      <c r="T30" s="8"/>
    </row>
    <row r="31" spans="1:20" s="7" customFormat="1" ht="63.75" x14ac:dyDescent="0.2">
      <c r="A31" s="12" t="s">
        <v>45</v>
      </c>
      <c r="B31" s="15" t="s">
        <v>127</v>
      </c>
      <c r="C31" s="14" t="s">
        <v>23</v>
      </c>
      <c r="D31" s="24">
        <v>8.6752000000000002</v>
      </c>
      <c r="E31" s="24">
        <v>0</v>
      </c>
      <c r="F31" s="24">
        <f>D31-E31</f>
        <v>8.6752000000000002</v>
      </c>
      <c r="G31" s="24">
        <f>IF(ISERROR(I31+K31+M31+O31),"нд",I31+K31+M31+O31)</f>
        <v>4.3376000000000001</v>
      </c>
      <c r="H31" s="24">
        <f>J31+L31+N31+P31</f>
        <v>8.9841999999999995</v>
      </c>
      <c r="I31" s="24">
        <v>2.1688000000000001</v>
      </c>
      <c r="J31" s="24">
        <v>1.9269000000000001</v>
      </c>
      <c r="K31" s="24">
        <v>2.1688000000000001</v>
      </c>
      <c r="L31" s="24">
        <v>7.0572999999999997</v>
      </c>
      <c r="M31" s="24"/>
      <c r="N31" s="24"/>
      <c r="O31" s="24"/>
      <c r="P31" s="24"/>
      <c r="Q31" s="24">
        <f>F31-H31</f>
        <v>-0.30899999999999928</v>
      </c>
      <c r="R31" s="24">
        <f>IF(ISERROR(H31-G31),"нд",H31-G31)</f>
        <v>4.6465999999999994</v>
      </c>
      <c r="S31" s="32">
        <f>IF(R31="нд","нд",IFERROR(R31/G31*100,IF(H31&gt;0,100,0)))</f>
        <v>107.12375507192915</v>
      </c>
      <c r="T31" s="38" t="s">
        <v>198</v>
      </c>
    </row>
    <row r="32" spans="1:20" s="7" customFormat="1" x14ac:dyDescent="0.2">
      <c r="A32" s="10" t="s">
        <v>18</v>
      </c>
      <c r="B32" s="11" t="s">
        <v>18</v>
      </c>
      <c r="C32" s="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31"/>
      <c r="T32" s="8"/>
    </row>
    <row r="33" spans="1:20" s="7" customFormat="1" ht="63.75" x14ac:dyDescent="0.2">
      <c r="A33" s="10" t="s">
        <v>47</v>
      </c>
      <c r="B33" s="11" t="s">
        <v>48</v>
      </c>
      <c r="C33" s="8" t="s">
        <v>23</v>
      </c>
      <c r="D33" s="23">
        <f t="shared" ref="D33:Q33" si="11">SUM(D34:D35)</f>
        <v>1.792</v>
      </c>
      <c r="E33" s="23">
        <f t="shared" si="11"/>
        <v>0</v>
      </c>
      <c r="F33" s="23">
        <f t="shared" si="11"/>
        <v>1.792</v>
      </c>
      <c r="G33" s="23">
        <f t="shared" si="11"/>
        <v>0.89600000000000002</v>
      </c>
      <c r="H33" s="23">
        <f t="shared" si="11"/>
        <v>0.24859999999999999</v>
      </c>
      <c r="I33" s="23">
        <f t="shared" si="11"/>
        <v>0.44800000000000001</v>
      </c>
      <c r="J33" s="23">
        <f t="shared" si="11"/>
        <v>2.5799999999999997E-2</v>
      </c>
      <c r="K33" s="23">
        <f t="shared" si="11"/>
        <v>0.44800000000000001</v>
      </c>
      <c r="L33" s="23">
        <f t="shared" si="11"/>
        <v>0.2228</v>
      </c>
      <c r="M33" s="23">
        <f t="shared" si="11"/>
        <v>0</v>
      </c>
      <c r="N33" s="23">
        <f t="shared" si="11"/>
        <v>0</v>
      </c>
      <c r="O33" s="23">
        <f t="shared" si="11"/>
        <v>0</v>
      </c>
      <c r="P33" s="23">
        <f t="shared" si="11"/>
        <v>0</v>
      </c>
      <c r="Q33" s="23">
        <f t="shared" si="11"/>
        <v>1.5434000000000001</v>
      </c>
      <c r="R33" s="23">
        <f>IF(ISERROR(H33-G33),"нд",H33-G33)</f>
        <v>-0.64739999999999998</v>
      </c>
      <c r="S33" s="31"/>
      <c r="T33" s="8"/>
    </row>
    <row r="34" spans="1:20" s="7" customFormat="1" ht="63.75" x14ac:dyDescent="0.2">
      <c r="A34" s="12" t="s">
        <v>47</v>
      </c>
      <c r="B34" s="15" t="s">
        <v>128</v>
      </c>
      <c r="C34" s="14" t="s">
        <v>23</v>
      </c>
      <c r="D34" s="24">
        <v>1.792</v>
      </c>
      <c r="E34" s="24">
        <v>0</v>
      </c>
      <c r="F34" s="24">
        <f t="shared" ref="F34" si="12">D34-E34</f>
        <v>1.792</v>
      </c>
      <c r="G34" s="24">
        <f t="shared" ref="G34" si="13">IF(ISERROR(I34+K34+M34+O34),"нд",I34+K34+M34+O34)</f>
        <v>0.89600000000000002</v>
      </c>
      <c r="H34" s="24">
        <f t="shared" ref="H34" si="14">J34+L34+N34+P34</f>
        <v>0.24859999999999999</v>
      </c>
      <c r="I34" s="24">
        <v>0.44800000000000001</v>
      </c>
      <c r="J34" s="24">
        <v>2.5799999999999997E-2</v>
      </c>
      <c r="K34" s="24">
        <v>0.44800000000000001</v>
      </c>
      <c r="L34" s="24">
        <v>0.2228</v>
      </c>
      <c r="M34" s="24"/>
      <c r="N34" s="24"/>
      <c r="O34" s="24"/>
      <c r="P34" s="24"/>
      <c r="Q34" s="24">
        <f t="shared" ref="Q34" si="15">F34-H34</f>
        <v>1.5434000000000001</v>
      </c>
      <c r="R34" s="24">
        <f t="shared" ref="R34" si="16">IF(ISERROR(H34-G34),"нд",H34-G34)</f>
        <v>-0.64739999999999998</v>
      </c>
      <c r="S34" s="32">
        <f>IF(R34="нд","нд",IFERROR(R34/G34*100,IF(H34&gt;0,100,0)))</f>
        <v>-72.254464285714278</v>
      </c>
      <c r="T34" s="38" t="s">
        <v>198</v>
      </c>
    </row>
    <row r="35" spans="1:20" s="7" customFormat="1" x14ac:dyDescent="0.2">
      <c r="A35" s="10" t="s">
        <v>18</v>
      </c>
      <c r="B35" s="11" t="s">
        <v>18</v>
      </c>
      <c r="C35" s="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31"/>
      <c r="T35" s="8"/>
    </row>
    <row r="36" spans="1:20" s="7" customFormat="1" ht="51" x14ac:dyDescent="0.2">
      <c r="A36" s="10" t="s">
        <v>49</v>
      </c>
      <c r="B36" s="11" t="s">
        <v>50</v>
      </c>
      <c r="C36" s="8" t="s">
        <v>23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31"/>
      <c r="T36" s="8"/>
    </row>
    <row r="37" spans="1:20" s="7" customFormat="1" x14ac:dyDescent="0.2">
      <c r="A37" s="10" t="s">
        <v>18</v>
      </c>
      <c r="B37" s="11" t="s">
        <v>18</v>
      </c>
      <c r="C37" s="8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31"/>
      <c r="T37" s="8"/>
    </row>
    <row r="38" spans="1:20" s="7" customFormat="1" ht="38.25" x14ac:dyDescent="0.2">
      <c r="A38" s="10" t="s">
        <v>51</v>
      </c>
      <c r="B38" s="11" t="s">
        <v>52</v>
      </c>
      <c r="C38" s="8" t="s">
        <v>23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31"/>
      <c r="T38" s="8"/>
    </row>
    <row r="39" spans="1:20" s="7" customFormat="1" ht="63.75" x14ac:dyDescent="0.2">
      <c r="A39" s="10" t="s">
        <v>53</v>
      </c>
      <c r="B39" s="11" t="s">
        <v>54</v>
      </c>
      <c r="C39" s="8" t="s">
        <v>23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31"/>
      <c r="T39" s="8"/>
    </row>
    <row r="40" spans="1:20" s="7" customFormat="1" x14ac:dyDescent="0.2">
      <c r="A40" s="10" t="s">
        <v>18</v>
      </c>
      <c r="B40" s="11" t="s">
        <v>18</v>
      </c>
      <c r="C40" s="8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31"/>
      <c r="T40" s="8"/>
    </row>
    <row r="41" spans="1:20" s="7" customFormat="1" ht="38.25" x14ac:dyDescent="0.2">
      <c r="A41" s="10" t="s">
        <v>55</v>
      </c>
      <c r="B41" s="11" t="s">
        <v>56</v>
      </c>
      <c r="C41" s="8" t="s">
        <v>23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31"/>
      <c r="T41" s="8"/>
    </row>
    <row r="42" spans="1:20" s="7" customFormat="1" x14ac:dyDescent="0.2">
      <c r="A42" s="10" t="s">
        <v>18</v>
      </c>
      <c r="B42" s="11" t="s">
        <v>18</v>
      </c>
      <c r="C42" s="8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31"/>
      <c r="T42" s="8"/>
    </row>
    <row r="43" spans="1:20" s="7" customFormat="1" ht="51" x14ac:dyDescent="0.2">
      <c r="A43" s="10" t="s">
        <v>57</v>
      </c>
      <c r="B43" s="11" t="s">
        <v>58</v>
      </c>
      <c r="C43" s="8" t="s">
        <v>23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31"/>
      <c r="T43" s="8"/>
    </row>
    <row r="44" spans="1:20" s="7" customFormat="1" ht="38.25" x14ac:dyDescent="0.2">
      <c r="A44" s="10" t="s">
        <v>59</v>
      </c>
      <c r="B44" s="11" t="s">
        <v>60</v>
      </c>
      <c r="C44" s="8" t="s">
        <v>23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31"/>
      <c r="T44" s="8"/>
    </row>
    <row r="45" spans="1:20" s="7" customFormat="1" ht="102" x14ac:dyDescent="0.2">
      <c r="A45" s="10" t="s">
        <v>59</v>
      </c>
      <c r="B45" s="11" t="s">
        <v>61</v>
      </c>
      <c r="C45" s="8" t="s">
        <v>23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31"/>
      <c r="T45" s="8"/>
    </row>
    <row r="46" spans="1:20" s="7" customFormat="1" x14ac:dyDescent="0.2">
      <c r="A46" s="10" t="s">
        <v>18</v>
      </c>
      <c r="B46" s="11" t="s">
        <v>18</v>
      </c>
      <c r="C46" s="8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31"/>
      <c r="T46" s="8"/>
    </row>
    <row r="47" spans="1:20" s="7" customFormat="1" ht="89.25" x14ac:dyDescent="0.2">
      <c r="A47" s="10" t="s">
        <v>59</v>
      </c>
      <c r="B47" s="11" t="s">
        <v>62</v>
      </c>
      <c r="C47" s="8" t="s">
        <v>23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31"/>
      <c r="T47" s="8"/>
    </row>
    <row r="48" spans="1:20" s="7" customFormat="1" x14ac:dyDescent="0.2">
      <c r="A48" s="10" t="s">
        <v>18</v>
      </c>
      <c r="B48" s="11" t="s">
        <v>18</v>
      </c>
      <c r="C48" s="8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31"/>
      <c r="T48" s="8"/>
    </row>
    <row r="49" spans="1:20" s="7" customFormat="1" ht="89.25" x14ac:dyDescent="0.2">
      <c r="A49" s="10" t="s">
        <v>59</v>
      </c>
      <c r="B49" s="11" t="s">
        <v>63</v>
      </c>
      <c r="C49" s="8" t="s">
        <v>23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31"/>
      <c r="T49" s="8"/>
    </row>
    <row r="50" spans="1:20" s="7" customFormat="1" x14ac:dyDescent="0.2">
      <c r="A50" s="10" t="s">
        <v>18</v>
      </c>
      <c r="B50" s="11" t="s">
        <v>18</v>
      </c>
      <c r="C50" s="8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31"/>
      <c r="T50" s="8"/>
    </row>
    <row r="51" spans="1:20" s="7" customFormat="1" ht="38.25" x14ac:dyDescent="0.2">
      <c r="A51" s="10" t="s">
        <v>64</v>
      </c>
      <c r="B51" s="11" t="s">
        <v>60</v>
      </c>
      <c r="C51" s="8" t="s">
        <v>23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31"/>
      <c r="T51" s="8"/>
    </row>
    <row r="52" spans="1:20" s="7" customFormat="1" ht="102" x14ac:dyDescent="0.2">
      <c r="A52" s="10" t="s">
        <v>64</v>
      </c>
      <c r="B52" s="11" t="s">
        <v>61</v>
      </c>
      <c r="C52" s="8" t="s">
        <v>23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31"/>
      <c r="T52" s="8"/>
    </row>
    <row r="53" spans="1:20" s="7" customFormat="1" x14ac:dyDescent="0.2">
      <c r="A53" s="10" t="s">
        <v>18</v>
      </c>
      <c r="B53" s="11" t="s">
        <v>18</v>
      </c>
      <c r="C53" s="8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31"/>
      <c r="T53" s="8"/>
    </row>
    <row r="54" spans="1:20" s="7" customFormat="1" ht="89.25" x14ac:dyDescent="0.2">
      <c r="A54" s="10" t="s">
        <v>64</v>
      </c>
      <c r="B54" s="11" t="s">
        <v>62</v>
      </c>
      <c r="C54" s="8" t="s">
        <v>23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31"/>
      <c r="T54" s="8"/>
    </row>
    <row r="55" spans="1:20" s="7" customFormat="1" x14ac:dyDescent="0.2">
      <c r="A55" s="10" t="s">
        <v>18</v>
      </c>
      <c r="B55" s="11" t="s">
        <v>18</v>
      </c>
      <c r="C55" s="8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31"/>
      <c r="T55" s="8"/>
    </row>
    <row r="56" spans="1:20" s="7" customFormat="1" ht="89.25" x14ac:dyDescent="0.2">
      <c r="A56" s="10" t="s">
        <v>64</v>
      </c>
      <c r="B56" s="11" t="s">
        <v>65</v>
      </c>
      <c r="C56" s="8" t="s">
        <v>23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31"/>
      <c r="T56" s="8"/>
    </row>
    <row r="57" spans="1:20" s="7" customFormat="1" x14ac:dyDescent="0.2">
      <c r="A57" s="10" t="s">
        <v>18</v>
      </c>
      <c r="B57" s="11" t="s">
        <v>18</v>
      </c>
      <c r="C57" s="8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31"/>
      <c r="T57" s="8"/>
    </row>
    <row r="58" spans="1:20" s="7" customFormat="1" ht="76.5" x14ac:dyDescent="0.2">
      <c r="A58" s="10" t="s">
        <v>66</v>
      </c>
      <c r="B58" s="11" t="s">
        <v>67</v>
      </c>
      <c r="C58" s="8" t="s">
        <v>23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31"/>
      <c r="T58" s="8"/>
    </row>
    <row r="59" spans="1:20" s="7" customFormat="1" ht="63.75" x14ac:dyDescent="0.2">
      <c r="A59" s="10" t="s">
        <v>68</v>
      </c>
      <c r="B59" s="11" t="s">
        <v>69</v>
      </c>
      <c r="C59" s="8" t="s">
        <v>23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31"/>
      <c r="T59" s="8"/>
    </row>
    <row r="60" spans="1:20" s="7" customFormat="1" x14ac:dyDescent="0.2">
      <c r="A60" s="10" t="s">
        <v>18</v>
      </c>
      <c r="B60" s="11" t="s">
        <v>18</v>
      </c>
      <c r="C60" s="8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31"/>
      <c r="T60" s="8"/>
    </row>
    <row r="61" spans="1:20" s="7" customFormat="1" ht="63.75" x14ac:dyDescent="0.2">
      <c r="A61" s="10" t="s">
        <v>70</v>
      </c>
      <c r="B61" s="11" t="s">
        <v>71</v>
      </c>
      <c r="C61" s="8" t="s">
        <v>23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31"/>
      <c r="T61" s="8"/>
    </row>
    <row r="62" spans="1:20" s="16" customFormat="1" x14ac:dyDescent="0.2">
      <c r="A62" s="10" t="s">
        <v>18</v>
      </c>
      <c r="B62" s="11" t="s">
        <v>18</v>
      </c>
      <c r="C62" s="8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31"/>
      <c r="T62" s="8"/>
    </row>
    <row r="63" spans="1:20" s="16" customFormat="1" ht="38.25" x14ac:dyDescent="0.2">
      <c r="A63" s="17" t="s">
        <v>19</v>
      </c>
      <c r="B63" s="18" t="s">
        <v>72</v>
      </c>
      <c r="C63" s="5" t="s">
        <v>23</v>
      </c>
      <c r="D63" s="22">
        <f t="shared" ref="D63:Q63" si="17">D64+D80+D89+D111</f>
        <v>22.061900000000001</v>
      </c>
      <c r="E63" s="22">
        <f t="shared" si="17"/>
        <v>0</v>
      </c>
      <c r="F63" s="22">
        <f t="shared" si="17"/>
        <v>22.061900000000001</v>
      </c>
      <c r="G63" s="22">
        <f t="shared" si="17"/>
        <v>15.417299999999999</v>
      </c>
      <c r="H63" s="22">
        <f t="shared" si="17"/>
        <v>17.124099999999999</v>
      </c>
      <c r="I63" s="22">
        <f t="shared" si="17"/>
        <v>7.9970000000000008</v>
      </c>
      <c r="J63" s="22">
        <f t="shared" si="17"/>
        <v>8.4034999999999993</v>
      </c>
      <c r="K63" s="22">
        <f t="shared" si="17"/>
        <v>7.4202999999999992</v>
      </c>
      <c r="L63" s="22">
        <f t="shared" si="17"/>
        <v>8.720600000000001</v>
      </c>
      <c r="M63" s="22">
        <f t="shared" si="17"/>
        <v>0</v>
      </c>
      <c r="N63" s="22">
        <f t="shared" si="17"/>
        <v>0</v>
      </c>
      <c r="O63" s="22">
        <f t="shared" si="17"/>
        <v>0</v>
      </c>
      <c r="P63" s="22">
        <f t="shared" si="17"/>
        <v>0</v>
      </c>
      <c r="Q63" s="22">
        <f t="shared" si="17"/>
        <v>4.9378000000000011</v>
      </c>
      <c r="R63" s="22">
        <f>IF(ISERROR(H63-G63),"нд",H63-G63)</f>
        <v>1.7067999999999994</v>
      </c>
      <c r="S63" s="30"/>
      <c r="T63" s="5"/>
    </row>
    <row r="64" spans="1:20" s="16" customFormat="1" ht="63.75" x14ac:dyDescent="0.2">
      <c r="A64" s="10" t="s">
        <v>73</v>
      </c>
      <c r="B64" s="11" t="s">
        <v>74</v>
      </c>
      <c r="C64" s="8" t="s">
        <v>23</v>
      </c>
      <c r="D64" s="23">
        <f t="shared" ref="D64:Q64" si="18">D65+D76</f>
        <v>11.9194</v>
      </c>
      <c r="E64" s="23">
        <f t="shared" si="18"/>
        <v>0</v>
      </c>
      <c r="F64" s="23">
        <f t="shared" si="18"/>
        <v>11.9194</v>
      </c>
      <c r="G64" s="23">
        <f t="shared" si="18"/>
        <v>9.8569999999999993</v>
      </c>
      <c r="H64" s="23">
        <f t="shared" si="18"/>
        <v>9.588099999999999</v>
      </c>
      <c r="I64" s="23">
        <f t="shared" si="18"/>
        <v>7.8531000000000004</v>
      </c>
      <c r="J64" s="23">
        <f t="shared" si="18"/>
        <v>7.8532000000000002</v>
      </c>
      <c r="K64" s="23">
        <f t="shared" si="18"/>
        <v>2.0038999999999998</v>
      </c>
      <c r="L64" s="23">
        <f t="shared" si="18"/>
        <v>1.7349000000000001</v>
      </c>
      <c r="M64" s="23">
        <f t="shared" si="18"/>
        <v>0</v>
      </c>
      <c r="N64" s="23">
        <f t="shared" si="18"/>
        <v>0</v>
      </c>
      <c r="O64" s="23">
        <f t="shared" si="18"/>
        <v>0</v>
      </c>
      <c r="P64" s="23">
        <f t="shared" si="18"/>
        <v>0</v>
      </c>
      <c r="Q64" s="23">
        <f t="shared" si="18"/>
        <v>2.3313000000000006</v>
      </c>
      <c r="R64" s="23">
        <f>IF(ISERROR(H64-G64),"нд",H64-G64)</f>
        <v>-0.26890000000000036</v>
      </c>
      <c r="S64" s="31"/>
      <c r="T64" s="8"/>
    </row>
    <row r="65" spans="1:20" s="16" customFormat="1" ht="25.5" x14ac:dyDescent="0.2">
      <c r="A65" s="10" t="s">
        <v>75</v>
      </c>
      <c r="B65" s="11" t="s">
        <v>76</v>
      </c>
      <c r="C65" s="8" t="s">
        <v>23</v>
      </c>
      <c r="D65" s="23">
        <f t="shared" ref="D65:Q65" si="19">SUM(D66:D75)</f>
        <v>3.2930000000000001</v>
      </c>
      <c r="E65" s="23">
        <f t="shared" si="19"/>
        <v>0</v>
      </c>
      <c r="F65" s="23">
        <f t="shared" si="19"/>
        <v>3.2930000000000001</v>
      </c>
      <c r="G65" s="23">
        <f t="shared" si="19"/>
        <v>1.2305999999999999</v>
      </c>
      <c r="H65" s="23">
        <f t="shared" si="19"/>
        <v>1.1145</v>
      </c>
      <c r="I65" s="23">
        <f t="shared" si="19"/>
        <v>0</v>
      </c>
      <c r="J65" s="23">
        <f t="shared" si="19"/>
        <v>0</v>
      </c>
      <c r="K65" s="23">
        <f t="shared" si="19"/>
        <v>1.2305999999999999</v>
      </c>
      <c r="L65" s="23">
        <f t="shared" si="19"/>
        <v>1.1145</v>
      </c>
      <c r="M65" s="23">
        <f t="shared" si="19"/>
        <v>0</v>
      </c>
      <c r="N65" s="23">
        <f t="shared" si="19"/>
        <v>0</v>
      </c>
      <c r="O65" s="23">
        <f t="shared" si="19"/>
        <v>0</v>
      </c>
      <c r="P65" s="23">
        <f t="shared" si="19"/>
        <v>0</v>
      </c>
      <c r="Q65" s="23">
        <f t="shared" si="19"/>
        <v>2.1785000000000001</v>
      </c>
      <c r="R65" s="23">
        <f>IF(ISERROR(H65-G65),"нд",H65-G65)</f>
        <v>-0.11609999999999987</v>
      </c>
      <c r="S65" s="31"/>
      <c r="T65" s="8"/>
    </row>
    <row r="66" spans="1:20" s="16" customFormat="1" ht="51" x14ac:dyDescent="0.2">
      <c r="A66" s="12" t="s">
        <v>75</v>
      </c>
      <c r="B66" s="13" t="s">
        <v>129</v>
      </c>
      <c r="C66" s="14" t="s">
        <v>136</v>
      </c>
      <c r="D66" s="24">
        <v>0.36609999999999998</v>
      </c>
      <c r="E66" s="24">
        <v>0</v>
      </c>
      <c r="F66" s="24">
        <f t="shared" ref="F66:F73" si="20">D66-E66</f>
        <v>0.36609999999999998</v>
      </c>
      <c r="G66" s="24">
        <f t="shared" ref="G66:G73" si="21">IF(ISERROR(I66+K66+M66+O66),"нд",I66+K66+M66+O66)</f>
        <v>0</v>
      </c>
      <c r="H66" s="24">
        <f t="shared" ref="H66" si="22">J66+L66+N66+P66</f>
        <v>0</v>
      </c>
      <c r="I66" s="24">
        <v>0</v>
      </c>
      <c r="J66" s="24">
        <v>0</v>
      </c>
      <c r="K66" s="24">
        <v>0</v>
      </c>
      <c r="L66" s="24">
        <v>0</v>
      </c>
      <c r="M66" s="24"/>
      <c r="N66" s="24"/>
      <c r="O66" s="24"/>
      <c r="P66" s="24"/>
      <c r="Q66" s="24">
        <f t="shared" ref="Q66:Q74" si="23">F66-H66</f>
        <v>0.36609999999999998</v>
      </c>
      <c r="R66" s="24">
        <f t="shared" ref="R66:R74" si="24">IF(ISERROR(H66-G66),"нд",H66-G66)</f>
        <v>0</v>
      </c>
      <c r="S66" s="32">
        <f t="shared" ref="S66:S74" si="25">IF(R66="нд","нд",IFERROR(R66/G66*100,IF(H66&gt;0,100,0)))</f>
        <v>0</v>
      </c>
      <c r="T66" s="14"/>
    </row>
    <row r="67" spans="1:20" s="16" customFormat="1" ht="51" x14ac:dyDescent="0.2">
      <c r="A67" s="12" t="s">
        <v>75</v>
      </c>
      <c r="B67" s="13" t="s">
        <v>133</v>
      </c>
      <c r="C67" s="14" t="s">
        <v>140</v>
      </c>
      <c r="D67" s="24">
        <v>0.36630000000000001</v>
      </c>
      <c r="E67" s="24">
        <v>0</v>
      </c>
      <c r="F67" s="24">
        <f t="shared" si="20"/>
        <v>0.36630000000000001</v>
      </c>
      <c r="G67" s="24">
        <f t="shared" si="21"/>
        <v>0</v>
      </c>
      <c r="H67" s="24">
        <f t="shared" ref="H67:H73" si="26">J67+L67+N67+P67</f>
        <v>0</v>
      </c>
      <c r="I67" s="24">
        <v>0</v>
      </c>
      <c r="J67" s="24">
        <v>0</v>
      </c>
      <c r="K67" s="24">
        <v>0</v>
      </c>
      <c r="L67" s="24">
        <v>0</v>
      </c>
      <c r="M67" s="24"/>
      <c r="N67" s="24"/>
      <c r="O67" s="24"/>
      <c r="P67" s="24"/>
      <c r="Q67" s="24">
        <f t="shared" si="23"/>
        <v>0.36630000000000001</v>
      </c>
      <c r="R67" s="24">
        <f t="shared" si="24"/>
        <v>0</v>
      </c>
      <c r="S67" s="32">
        <f t="shared" si="25"/>
        <v>0</v>
      </c>
      <c r="T67" s="14"/>
    </row>
    <row r="68" spans="1:20" s="16" customFormat="1" ht="51" x14ac:dyDescent="0.2">
      <c r="A68" s="12" t="s">
        <v>75</v>
      </c>
      <c r="B68" s="13" t="s">
        <v>130</v>
      </c>
      <c r="C68" s="14" t="s">
        <v>137</v>
      </c>
      <c r="D68" s="24">
        <v>0.3664</v>
      </c>
      <c r="E68" s="24">
        <v>0</v>
      </c>
      <c r="F68" s="24">
        <f t="shared" si="20"/>
        <v>0.3664</v>
      </c>
      <c r="G68" s="24">
        <f t="shared" si="21"/>
        <v>0</v>
      </c>
      <c r="H68" s="24">
        <f t="shared" si="26"/>
        <v>0</v>
      </c>
      <c r="I68" s="24">
        <v>0</v>
      </c>
      <c r="J68" s="24">
        <v>0</v>
      </c>
      <c r="K68" s="24">
        <v>0</v>
      </c>
      <c r="L68" s="24">
        <v>0</v>
      </c>
      <c r="M68" s="24"/>
      <c r="N68" s="24"/>
      <c r="O68" s="24"/>
      <c r="P68" s="24"/>
      <c r="Q68" s="24">
        <f t="shared" si="23"/>
        <v>0.3664</v>
      </c>
      <c r="R68" s="24">
        <f t="shared" si="24"/>
        <v>0</v>
      </c>
      <c r="S68" s="32">
        <f t="shared" si="25"/>
        <v>0</v>
      </c>
      <c r="T68" s="14"/>
    </row>
    <row r="69" spans="1:20" s="7" customFormat="1" ht="51" x14ac:dyDescent="0.2">
      <c r="A69" s="12" t="s">
        <v>75</v>
      </c>
      <c r="B69" s="13" t="s">
        <v>131</v>
      </c>
      <c r="C69" s="14" t="s">
        <v>138</v>
      </c>
      <c r="D69" s="24">
        <v>0.19350000000000001</v>
      </c>
      <c r="E69" s="24">
        <v>0</v>
      </c>
      <c r="F69" s="24">
        <f t="shared" si="20"/>
        <v>0.19350000000000001</v>
      </c>
      <c r="G69" s="24">
        <f t="shared" si="21"/>
        <v>0</v>
      </c>
      <c r="H69" s="24">
        <f t="shared" si="26"/>
        <v>0</v>
      </c>
      <c r="I69" s="24">
        <v>0</v>
      </c>
      <c r="J69" s="24">
        <v>0</v>
      </c>
      <c r="K69" s="24">
        <v>0</v>
      </c>
      <c r="L69" s="24">
        <v>0</v>
      </c>
      <c r="M69" s="24"/>
      <c r="N69" s="24"/>
      <c r="O69" s="24"/>
      <c r="P69" s="24"/>
      <c r="Q69" s="24">
        <f t="shared" si="23"/>
        <v>0.19350000000000001</v>
      </c>
      <c r="R69" s="24">
        <f t="shared" si="24"/>
        <v>0</v>
      </c>
      <c r="S69" s="32">
        <f t="shared" si="25"/>
        <v>0</v>
      </c>
      <c r="T69" s="14"/>
    </row>
    <row r="70" spans="1:20" s="7" customFormat="1" ht="38.25" x14ac:dyDescent="0.2">
      <c r="A70" s="12" t="s">
        <v>75</v>
      </c>
      <c r="B70" s="13" t="s">
        <v>132</v>
      </c>
      <c r="C70" s="14" t="s">
        <v>139</v>
      </c>
      <c r="D70" s="24">
        <v>0.19350000000000001</v>
      </c>
      <c r="E70" s="24">
        <v>0</v>
      </c>
      <c r="F70" s="24">
        <f t="shared" si="20"/>
        <v>0.19350000000000001</v>
      </c>
      <c r="G70" s="24">
        <f t="shared" si="21"/>
        <v>0.19350000000000001</v>
      </c>
      <c r="H70" s="24">
        <f t="shared" si="26"/>
        <v>0.19020000000000001</v>
      </c>
      <c r="I70" s="24">
        <v>0</v>
      </c>
      <c r="J70" s="24">
        <v>0</v>
      </c>
      <c r="K70" s="24">
        <v>0.19350000000000001</v>
      </c>
      <c r="L70" s="24">
        <v>0.19020000000000001</v>
      </c>
      <c r="M70" s="24"/>
      <c r="N70" s="24"/>
      <c r="O70" s="24"/>
      <c r="P70" s="24"/>
      <c r="Q70" s="24">
        <f t="shared" si="23"/>
        <v>3.2999999999999974E-3</v>
      </c>
      <c r="R70" s="24">
        <f t="shared" si="24"/>
        <v>-3.2999999999999974E-3</v>
      </c>
      <c r="S70" s="32">
        <f t="shared" si="25"/>
        <v>-1.7054263565891459</v>
      </c>
      <c r="T70" s="14"/>
    </row>
    <row r="71" spans="1:20" s="7" customFormat="1" ht="38.25" x14ac:dyDescent="0.2">
      <c r="A71" s="12" t="s">
        <v>75</v>
      </c>
      <c r="B71" s="13" t="s">
        <v>134</v>
      </c>
      <c r="C71" s="14" t="s">
        <v>141</v>
      </c>
      <c r="D71" s="24">
        <v>0.34570000000000001</v>
      </c>
      <c r="E71" s="24">
        <v>0</v>
      </c>
      <c r="F71" s="24">
        <f t="shared" si="20"/>
        <v>0.34570000000000001</v>
      </c>
      <c r="G71" s="24">
        <f t="shared" si="21"/>
        <v>0.34570000000000001</v>
      </c>
      <c r="H71" s="24">
        <f t="shared" si="26"/>
        <v>0.31309999999999999</v>
      </c>
      <c r="I71" s="24">
        <v>0</v>
      </c>
      <c r="J71" s="24">
        <v>0</v>
      </c>
      <c r="K71" s="24">
        <v>0.34570000000000001</v>
      </c>
      <c r="L71" s="24">
        <v>0.31309999999999999</v>
      </c>
      <c r="M71" s="24"/>
      <c r="N71" s="24"/>
      <c r="O71" s="24"/>
      <c r="P71" s="24"/>
      <c r="Q71" s="24">
        <f t="shared" si="23"/>
        <v>3.2600000000000018E-2</v>
      </c>
      <c r="R71" s="24">
        <f t="shared" si="24"/>
        <v>-3.2600000000000018E-2</v>
      </c>
      <c r="S71" s="32">
        <f t="shared" si="25"/>
        <v>-9.4301417413942783</v>
      </c>
      <c r="T71" s="14"/>
    </row>
    <row r="72" spans="1:20" s="7" customFormat="1" ht="38.25" x14ac:dyDescent="0.2">
      <c r="A72" s="12" t="s">
        <v>75</v>
      </c>
      <c r="B72" s="13" t="s">
        <v>165</v>
      </c>
      <c r="C72" s="14" t="s">
        <v>142</v>
      </c>
      <c r="D72" s="24">
        <v>0.34570000000000001</v>
      </c>
      <c r="E72" s="24">
        <v>0</v>
      </c>
      <c r="F72" s="24">
        <f t="shared" si="20"/>
        <v>0.34570000000000001</v>
      </c>
      <c r="G72" s="24">
        <f t="shared" si="21"/>
        <v>0.34570000000000001</v>
      </c>
      <c r="H72" s="24">
        <f t="shared" si="26"/>
        <v>0.30559999999999998</v>
      </c>
      <c r="I72" s="24">
        <v>0</v>
      </c>
      <c r="J72" s="24">
        <v>0</v>
      </c>
      <c r="K72" s="24">
        <v>0.34570000000000001</v>
      </c>
      <c r="L72" s="24">
        <v>0.30559999999999998</v>
      </c>
      <c r="M72" s="24"/>
      <c r="N72" s="24"/>
      <c r="O72" s="24"/>
      <c r="P72" s="24"/>
      <c r="Q72" s="24">
        <f t="shared" si="23"/>
        <v>4.0100000000000025E-2</v>
      </c>
      <c r="R72" s="24">
        <f t="shared" si="24"/>
        <v>-4.0100000000000025E-2</v>
      </c>
      <c r="S72" s="32">
        <f t="shared" si="25"/>
        <v>-11.599652878218116</v>
      </c>
      <c r="T72" s="38" t="s">
        <v>198</v>
      </c>
    </row>
    <row r="73" spans="1:20" s="7" customFormat="1" ht="38.25" x14ac:dyDescent="0.2">
      <c r="A73" s="12" t="s">
        <v>75</v>
      </c>
      <c r="B73" s="13" t="s">
        <v>166</v>
      </c>
      <c r="C73" s="14" t="s">
        <v>143</v>
      </c>
      <c r="D73" s="24">
        <v>0.34570000000000001</v>
      </c>
      <c r="E73" s="24">
        <v>0</v>
      </c>
      <c r="F73" s="24">
        <f t="shared" si="20"/>
        <v>0.34570000000000001</v>
      </c>
      <c r="G73" s="24">
        <f t="shared" si="21"/>
        <v>0.34570000000000001</v>
      </c>
      <c r="H73" s="24">
        <f t="shared" si="26"/>
        <v>0.30559999999999998</v>
      </c>
      <c r="I73" s="24">
        <v>0</v>
      </c>
      <c r="J73" s="24">
        <v>0</v>
      </c>
      <c r="K73" s="24">
        <v>0.34570000000000001</v>
      </c>
      <c r="L73" s="24">
        <v>0.30559999999999998</v>
      </c>
      <c r="M73" s="24"/>
      <c r="N73" s="24"/>
      <c r="O73" s="24"/>
      <c r="P73" s="24"/>
      <c r="Q73" s="24">
        <f t="shared" si="23"/>
        <v>4.0100000000000025E-2</v>
      </c>
      <c r="R73" s="24">
        <f t="shared" si="24"/>
        <v>-4.0100000000000025E-2</v>
      </c>
      <c r="S73" s="32">
        <f t="shared" si="25"/>
        <v>-11.599652878218116</v>
      </c>
      <c r="T73" s="38" t="s">
        <v>198</v>
      </c>
    </row>
    <row r="74" spans="1:20" s="7" customFormat="1" ht="38.25" x14ac:dyDescent="0.2">
      <c r="A74" s="12" t="s">
        <v>75</v>
      </c>
      <c r="B74" s="13" t="s">
        <v>167</v>
      </c>
      <c r="C74" s="14" t="s">
        <v>168</v>
      </c>
      <c r="D74" s="24">
        <v>0.77010000000000001</v>
      </c>
      <c r="E74" s="24">
        <v>0</v>
      </c>
      <c r="F74" s="24">
        <f t="shared" ref="F74" si="27">D74-E74</f>
        <v>0.77010000000000001</v>
      </c>
      <c r="G74" s="24">
        <f t="shared" ref="G74" si="28">IF(ISERROR(I74+K74+M74+O74),"нд",I74+K74+M74+O74)</f>
        <v>0</v>
      </c>
      <c r="H74" s="24">
        <f t="shared" ref="H74" si="29">J74+L74+N74+P74</f>
        <v>0</v>
      </c>
      <c r="I74" s="24">
        <v>0</v>
      </c>
      <c r="J74" s="24">
        <v>0</v>
      </c>
      <c r="K74" s="24">
        <v>0</v>
      </c>
      <c r="L74" s="24">
        <v>0</v>
      </c>
      <c r="M74" s="24"/>
      <c r="N74" s="24"/>
      <c r="O74" s="24"/>
      <c r="P74" s="24"/>
      <c r="Q74" s="24">
        <f t="shared" si="23"/>
        <v>0.77010000000000001</v>
      </c>
      <c r="R74" s="24">
        <f t="shared" si="24"/>
        <v>0</v>
      </c>
      <c r="S74" s="32">
        <f t="shared" si="25"/>
        <v>0</v>
      </c>
      <c r="T74" s="14"/>
    </row>
    <row r="75" spans="1:20" x14ac:dyDescent="0.2">
      <c r="A75" s="10" t="s">
        <v>18</v>
      </c>
      <c r="B75" s="11" t="s">
        <v>18</v>
      </c>
      <c r="C75" s="8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31"/>
      <c r="T75" s="8"/>
    </row>
    <row r="76" spans="1:20" ht="51" x14ac:dyDescent="0.2">
      <c r="A76" s="10" t="s">
        <v>77</v>
      </c>
      <c r="B76" s="11" t="s">
        <v>78</v>
      </c>
      <c r="C76" s="8" t="s">
        <v>23</v>
      </c>
      <c r="D76" s="23">
        <f>SUM(D77:D79)</f>
        <v>8.6264000000000003</v>
      </c>
      <c r="E76" s="23">
        <f t="shared" ref="E76:Q76" si="30">SUM(E77:E79)</f>
        <v>0</v>
      </c>
      <c r="F76" s="23">
        <f t="shared" si="30"/>
        <v>8.6264000000000003</v>
      </c>
      <c r="G76" s="23">
        <f t="shared" si="30"/>
        <v>8.6264000000000003</v>
      </c>
      <c r="H76" s="23">
        <f t="shared" si="30"/>
        <v>8.4735999999999994</v>
      </c>
      <c r="I76" s="23">
        <f t="shared" si="30"/>
        <v>7.8531000000000004</v>
      </c>
      <c r="J76" s="23">
        <f t="shared" si="30"/>
        <v>7.8532000000000002</v>
      </c>
      <c r="K76" s="23">
        <f t="shared" si="30"/>
        <v>0.77329999999999999</v>
      </c>
      <c r="L76" s="23">
        <f t="shared" si="30"/>
        <v>0.62039999999999995</v>
      </c>
      <c r="M76" s="23">
        <f t="shared" si="30"/>
        <v>0</v>
      </c>
      <c r="N76" s="23">
        <f t="shared" si="30"/>
        <v>0</v>
      </c>
      <c r="O76" s="23">
        <f t="shared" si="30"/>
        <v>0</v>
      </c>
      <c r="P76" s="23">
        <f t="shared" si="30"/>
        <v>0</v>
      </c>
      <c r="Q76" s="23">
        <f t="shared" si="30"/>
        <v>0.15280000000000027</v>
      </c>
      <c r="R76" s="23">
        <f>IF(ISERROR(H76-G76),"нд",H76-G76)</f>
        <v>-0.15280000000000094</v>
      </c>
      <c r="S76" s="31"/>
      <c r="T76" s="8"/>
    </row>
    <row r="77" spans="1:20" ht="51" x14ac:dyDescent="0.2">
      <c r="A77" s="12" t="s">
        <v>77</v>
      </c>
      <c r="B77" s="13" t="s">
        <v>135</v>
      </c>
      <c r="C77" s="14" t="s">
        <v>144</v>
      </c>
      <c r="D77" s="24">
        <v>7.8531000000000004</v>
      </c>
      <c r="E77" s="24">
        <v>0</v>
      </c>
      <c r="F77" s="24">
        <f t="shared" ref="F77" si="31">D77-E77</f>
        <v>7.8531000000000004</v>
      </c>
      <c r="G77" s="24">
        <f t="shared" ref="G77" si="32">IF(ISERROR(I77+K77+M77+O77),"нд",I77+K77+M77+O77)</f>
        <v>7.8531000000000004</v>
      </c>
      <c r="H77" s="24">
        <f t="shared" ref="H77" si="33">J77+L77+N77+P77</f>
        <v>7.8532000000000002</v>
      </c>
      <c r="I77" s="24">
        <v>7.8531000000000004</v>
      </c>
      <c r="J77" s="24">
        <v>7.8532000000000002</v>
      </c>
      <c r="K77" s="24">
        <v>0</v>
      </c>
      <c r="L77" s="24">
        <v>0</v>
      </c>
      <c r="M77" s="24"/>
      <c r="N77" s="24"/>
      <c r="O77" s="24"/>
      <c r="P77" s="24"/>
      <c r="Q77" s="24">
        <f t="shared" ref="Q77" si="34">F77-H77</f>
        <v>-9.9999999999766942E-5</v>
      </c>
      <c r="R77" s="24">
        <f>IF(ISERROR(H77-G77),"нд",H77-G77)</f>
        <v>9.9999999999766942E-5</v>
      </c>
      <c r="S77" s="32">
        <f t="shared" ref="S77" si="35">IF(R77="нд","нд",IFERROR(R77/G77*100,IF(H77&gt;0,100,0)))</f>
        <v>1.2733824858943213E-3</v>
      </c>
      <c r="T77" s="38"/>
    </row>
    <row r="78" spans="1:20" ht="51" x14ac:dyDescent="0.2">
      <c r="A78" s="12" t="s">
        <v>77</v>
      </c>
      <c r="B78" s="13" t="s">
        <v>169</v>
      </c>
      <c r="C78" s="14" t="s">
        <v>170</v>
      </c>
      <c r="D78" s="24">
        <v>0.77329999999999999</v>
      </c>
      <c r="E78" s="24">
        <v>0</v>
      </c>
      <c r="F78" s="24">
        <f t="shared" ref="F78" si="36">D78-E78</f>
        <v>0.77329999999999999</v>
      </c>
      <c r="G78" s="24">
        <f t="shared" ref="G78" si="37">IF(ISERROR(I78+K78+M78+O78),"нд",I78+K78+M78+O78)</f>
        <v>0.77329999999999999</v>
      </c>
      <c r="H78" s="24">
        <f t="shared" ref="H78" si="38">J78+L78+N78+P78</f>
        <v>0.62039999999999995</v>
      </c>
      <c r="I78" s="24">
        <v>0</v>
      </c>
      <c r="J78" s="24">
        <v>0</v>
      </c>
      <c r="K78" s="24">
        <v>0.77329999999999999</v>
      </c>
      <c r="L78" s="24">
        <v>0.62039999999999995</v>
      </c>
      <c r="M78" s="24"/>
      <c r="N78" s="24"/>
      <c r="O78" s="24"/>
      <c r="P78" s="24"/>
      <c r="Q78" s="24">
        <f t="shared" ref="Q78" si="39">F78-H78</f>
        <v>0.15290000000000004</v>
      </c>
      <c r="R78" s="24">
        <f>IF(ISERROR(H78-G78),"нд",H78-G78)</f>
        <v>-0.15290000000000004</v>
      </c>
      <c r="S78" s="32">
        <f t="shared" ref="S78" si="40">IF(R78="нд","нд",IFERROR(R78/G78*100,IF(H78&gt;0,100,0)))</f>
        <v>-19.772403982930303</v>
      </c>
      <c r="T78" s="38"/>
    </row>
    <row r="79" spans="1:20" x14ac:dyDescent="0.2">
      <c r="A79" s="10" t="s">
        <v>18</v>
      </c>
      <c r="B79" s="11" t="s">
        <v>18</v>
      </c>
      <c r="C79" s="8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31"/>
      <c r="T79" s="8"/>
    </row>
    <row r="80" spans="1:20" ht="38.25" x14ac:dyDescent="0.2">
      <c r="A80" s="10" t="s">
        <v>79</v>
      </c>
      <c r="B80" s="11" t="s">
        <v>80</v>
      </c>
      <c r="C80" s="8" t="s">
        <v>23</v>
      </c>
      <c r="D80" s="23">
        <f t="shared" ref="D80:Q80" si="41">D81+D87</f>
        <v>2.1978999999999997</v>
      </c>
      <c r="E80" s="23">
        <f t="shared" si="41"/>
        <v>0</v>
      </c>
      <c r="F80" s="23">
        <f t="shared" si="41"/>
        <v>2.1978999999999997</v>
      </c>
      <c r="G80" s="23">
        <f t="shared" si="41"/>
        <v>1.9438999999999997</v>
      </c>
      <c r="H80" s="23">
        <f t="shared" si="41"/>
        <v>2.0213000000000001</v>
      </c>
      <c r="I80" s="23">
        <f t="shared" si="41"/>
        <v>0.1439</v>
      </c>
      <c r="J80" s="23">
        <f t="shared" si="41"/>
        <v>0.1431</v>
      </c>
      <c r="K80" s="23">
        <f t="shared" si="41"/>
        <v>1.7999999999999998</v>
      </c>
      <c r="L80" s="23">
        <f t="shared" si="41"/>
        <v>1.8782000000000001</v>
      </c>
      <c r="M80" s="23">
        <f t="shared" si="41"/>
        <v>0</v>
      </c>
      <c r="N80" s="23">
        <f t="shared" si="41"/>
        <v>0</v>
      </c>
      <c r="O80" s="23">
        <f t="shared" si="41"/>
        <v>0</v>
      </c>
      <c r="P80" s="23">
        <f t="shared" si="41"/>
        <v>0</v>
      </c>
      <c r="Q80" s="23">
        <f t="shared" si="41"/>
        <v>0.17659999999999992</v>
      </c>
      <c r="R80" s="23">
        <f>IF(ISERROR(H80-G80),"нд",H80-G80)</f>
        <v>7.7400000000000357E-2</v>
      </c>
      <c r="S80" s="31"/>
      <c r="T80" s="8"/>
    </row>
    <row r="81" spans="1:20" ht="25.5" x14ac:dyDescent="0.2">
      <c r="A81" s="10" t="s">
        <v>81</v>
      </c>
      <c r="B81" s="11" t="s">
        <v>82</v>
      </c>
      <c r="C81" s="8" t="s">
        <v>23</v>
      </c>
      <c r="D81" s="23">
        <f t="shared" ref="D81:Q81" si="42">SUM(D82:D86)</f>
        <v>2.1978999999999997</v>
      </c>
      <c r="E81" s="23">
        <f t="shared" si="42"/>
        <v>0</v>
      </c>
      <c r="F81" s="23">
        <f t="shared" si="42"/>
        <v>2.1978999999999997</v>
      </c>
      <c r="G81" s="23">
        <f t="shared" si="42"/>
        <v>1.9438999999999997</v>
      </c>
      <c r="H81" s="23">
        <f t="shared" si="42"/>
        <v>2.0213000000000001</v>
      </c>
      <c r="I81" s="23">
        <f t="shared" si="42"/>
        <v>0.1439</v>
      </c>
      <c r="J81" s="23">
        <f t="shared" si="42"/>
        <v>0.1431</v>
      </c>
      <c r="K81" s="23">
        <f t="shared" si="42"/>
        <v>1.7999999999999998</v>
      </c>
      <c r="L81" s="23">
        <f t="shared" si="42"/>
        <v>1.8782000000000001</v>
      </c>
      <c r="M81" s="23">
        <f t="shared" si="42"/>
        <v>0</v>
      </c>
      <c r="N81" s="23">
        <f t="shared" si="42"/>
        <v>0</v>
      </c>
      <c r="O81" s="23">
        <f t="shared" si="42"/>
        <v>0</v>
      </c>
      <c r="P81" s="23">
        <f t="shared" si="42"/>
        <v>0</v>
      </c>
      <c r="Q81" s="23">
        <f t="shared" si="42"/>
        <v>0.17659999999999992</v>
      </c>
      <c r="R81" s="23">
        <f>IF(ISERROR(H81-G81),"нд",H81-G81)</f>
        <v>7.7400000000000357E-2</v>
      </c>
      <c r="S81" s="31"/>
      <c r="T81" s="8"/>
    </row>
    <row r="82" spans="1:20" ht="25.5" x14ac:dyDescent="0.2">
      <c r="A82" s="14" t="s">
        <v>81</v>
      </c>
      <c r="B82" s="13" t="s">
        <v>171</v>
      </c>
      <c r="C82" s="14" t="s">
        <v>173</v>
      </c>
      <c r="D82" s="24">
        <v>1.5673999999999999</v>
      </c>
      <c r="E82" s="24">
        <v>0</v>
      </c>
      <c r="F82" s="24">
        <f t="shared" ref="F82:F85" si="43">D82-E82</f>
        <v>1.5673999999999999</v>
      </c>
      <c r="G82" s="24">
        <f t="shared" ref="G82:G85" si="44">IF(ISERROR(I82+K82+M82+O82),"нд",I82+K82+M82+O82)</f>
        <v>1.5673999999999999</v>
      </c>
      <c r="H82" s="24">
        <f t="shared" ref="H82" si="45">J82+L82+N82+P82</f>
        <v>1.6757</v>
      </c>
      <c r="I82" s="24">
        <v>0</v>
      </c>
      <c r="J82" s="24">
        <v>0</v>
      </c>
      <c r="K82" s="24">
        <v>1.5673999999999999</v>
      </c>
      <c r="L82" s="24">
        <v>1.6757</v>
      </c>
      <c r="M82" s="24"/>
      <c r="N82" s="24"/>
      <c r="O82" s="24"/>
      <c r="P82" s="24"/>
      <c r="Q82" s="24">
        <f t="shared" ref="Q82:Q85" si="46">F82-H82</f>
        <v>-0.10830000000000006</v>
      </c>
      <c r="R82" s="24">
        <f t="shared" ref="R82:R85" si="47">IF(ISERROR(H82-G82),"нд",H82-G82)</f>
        <v>0.10830000000000006</v>
      </c>
      <c r="S82" s="32">
        <f t="shared" ref="S82:S85" si="48">IF(R82="нд","нд",IFERROR(R82/G82*100,IF(H82&gt;0,100,0)))</f>
        <v>6.9095317085619543</v>
      </c>
      <c r="T82" s="14"/>
    </row>
    <row r="83" spans="1:20" ht="25.5" x14ac:dyDescent="0.2">
      <c r="A83" s="14" t="s">
        <v>81</v>
      </c>
      <c r="B83" s="13" t="s">
        <v>172</v>
      </c>
      <c r="C83" s="14" t="s">
        <v>174</v>
      </c>
      <c r="D83" s="24">
        <v>0.254</v>
      </c>
      <c r="E83" s="24">
        <v>0</v>
      </c>
      <c r="F83" s="24">
        <f t="shared" si="43"/>
        <v>0.254</v>
      </c>
      <c r="G83" s="24">
        <f t="shared" si="44"/>
        <v>0</v>
      </c>
      <c r="H83" s="24">
        <f t="shared" ref="H83:H85" si="49">J83+L83+N83+P83</f>
        <v>0</v>
      </c>
      <c r="I83" s="24">
        <v>0</v>
      </c>
      <c r="J83" s="24">
        <v>0</v>
      </c>
      <c r="K83" s="24">
        <v>0</v>
      </c>
      <c r="L83" s="24">
        <v>0</v>
      </c>
      <c r="M83" s="24"/>
      <c r="N83" s="24"/>
      <c r="O83" s="24"/>
      <c r="P83" s="24"/>
      <c r="Q83" s="24">
        <f t="shared" si="46"/>
        <v>0.254</v>
      </c>
      <c r="R83" s="24">
        <f t="shared" si="47"/>
        <v>0</v>
      </c>
      <c r="S83" s="32">
        <f t="shared" si="48"/>
        <v>0</v>
      </c>
      <c r="T83" s="14"/>
    </row>
    <row r="84" spans="1:20" ht="38.25" x14ac:dyDescent="0.2">
      <c r="A84" s="14" t="s">
        <v>81</v>
      </c>
      <c r="B84" s="13" t="s">
        <v>145</v>
      </c>
      <c r="C84" s="14" t="s">
        <v>146</v>
      </c>
      <c r="D84" s="24">
        <v>0.2326</v>
      </c>
      <c r="E84" s="24">
        <v>0</v>
      </c>
      <c r="F84" s="24">
        <f t="shared" ref="F84" si="50">D84-E84</f>
        <v>0.2326</v>
      </c>
      <c r="G84" s="24">
        <f t="shared" ref="G84" si="51">IF(ISERROR(I84+K84+M84+O84),"нд",I84+K84+M84+O84)</f>
        <v>0.2326</v>
      </c>
      <c r="H84" s="24">
        <f t="shared" ref="H84" si="52">J84+L84+N84+P84</f>
        <v>0.20250000000000001</v>
      </c>
      <c r="I84" s="24">
        <v>0</v>
      </c>
      <c r="J84" s="24">
        <v>0</v>
      </c>
      <c r="K84" s="24">
        <v>0.2326</v>
      </c>
      <c r="L84" s="24">
        <v>0.20250000000000001</v>
      </c>
      <c r="M84" s="24"/>
      <c r="N84" s="24"/>
      <c r="O84" s="24"/>
      <c r="P84" s="24"/>
      <c r="Q84" s="24">
        <f t="shared" ref="Q84" si="53">F84-H84</f>
        <v>3.0099999999999988E-2</v>
      </c>
      <c r="R84" s="24">
        <f t="shared" ref="R84" si="54">IF(ISERROR(H84-G84),"нд",H84-G84)</f>
        <v>-3.0099999999999988E-2</v>
      </c>
      <c r="S84" s="32">
        <f t="shared" ref="S84" si="55">IF(R84="нд","нд",IFERROR(R84/G84*100,IF(H84&gt;0,100,0)))</f>
        <v>-12.940670679277725</v>
      </c>
      <c r="T84" s="38" t="s">
        <v>198</v>
      </c>
    </row>
    <row r="85" spans="1:20" ht="38.25" x14ac:dyDescent="0.2">
      <c r="A85" s="14" t="s">
        <v>81</v>
      </c>
      <c r="B85" s="13" t="s">
        <v>159</v>
      </c>
      <c r="C85" s="14" t="s">
        <v>160</v>
      </c>
      <c r="D85" s="24">
        <v>0.1439</v>
      </c>
      <c r="E85" s="24">
        <v>0</v>
      </c>
      <c r="F85" s="24">
        <f t="shared" si="43"/>
        <v>0.1439</v>
      </c>
      <c r="G85" s="24">
        <f t="shared" si="44"/>
        <v>0.1439</v>
      </c>
      <c r="H85" s="24">
        <f t="shared" si="49"/>
        <v>0.1431</v>
      </c>
      <c r="I85" s="24">
        <v>0.1439</v>
      </c>
      <c r="J85" s="24">
        <v>0.1431</v>
      </c>
      <c r="K85" s="24">
        <v>0</v>
      </c>
      <c r="L85" s="24">
        <v>0</v>
      </c>
      <c r="M85" s="24"/>
      <c r="N85" s="24"/>
      <c r="O85" s="24"/>
      <c r="P85" s="24"/>
      <c r="Q85" s="24">
        <f t="shared" si="46"/>
        <v>7.9999999999999516E-4</v>
      </c>
      <c r="R85" s="24">
        <f t="shared" si="47"/>
        <v>-7.9999999999999516E-4</v>
      </c>
      <c r="S85" s="32">
        <f t="shared" si="48"/>
        <v>-0.55594162612925302</v>
      </c>
      <c r="T85" s="14"/>
    </row>
    <row r="86" spans="1:20" x14ac:dyDescent="0.2">
      <c r="A86" s="10" t="s">
        <v>18</v>
      </c>
      <c r="B86" s="11" t="s">
        <v>18</v>
      </c>
      <c r="C86" s="8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31"/>
      <c r="T86" s="8"/>
    </row>
    <row r="87" spans="1:20" ht="38.25" x14ac:dyDescent="0.2">
      <c r="A87" s="10" t="s">
        <v>83</v>
      </c>
      <c r="B87" s="11" t="s">
        <v>84</v>
      </c>
      <c r="C87" s="8" t="s">
        <v>23</v>
      </c>
      <c r="D87" s="23">
        <f t="shared" ref="D87:Q87" si="56">SUM(D88:D88)</f>
        <v>0</v>
      </c>
      <c r="E87" s="23">
        <f t="shared" si="56"/>
        <v>0</v>
      </c>
      <c r="F87" s="23">
        <f t="shared" si="56"/>
        <v>0</v>
      </c>
      <c r="G87" s="23">
        <f t="shared" si="56"/>
        <v>0</v>
      </c>
      <c r="H87" s="23">
        <f t="shared" si="56"/>
        <v>0</v>
      </c>
      <c r="I87" s="23">
        <f t="shared" si="56"/>
        <v>0</v>
      </c>
      <c r="J87" s="23">
        <f t="shared" si="56"/>
        <v>0</v>
      </c>
      <c r="K87" s="23">
        <f t="shared" si="56"/>
        <v>0</v>
      </c>
      <c r="L87" s="23">
        <f t="shared" si="56"/>
        <v>0</v>
      </c>
      <c r="M87" s="23">
        <f t="shared" si="56"/>
        <v>0</v>
      </c>
      <c r="N87" s="23">
        <f t="shared" si="56"/>
        <v>0</v>
      </c>
      <c r="O87" s="23">
        <f t="shared" si="56"/>
        <v>0</v>
      </c>
      <c r="P87" s="23">
        <f t="shared" si="56"/>
        <v>0</v>
      </c>
      <c r="Q87" s="23">
        <f t="shared" si="56"/>
        <v>0</v>
      </c>
      <c r="R87" s="23">
        <f>IF(ISERROR(H87-G87),"нд",H87-G87)</f>
        <v>0</v>
      </c>
      <c r="S87" s="31"/>
      <c r="T87" s="8"/>
    </row>
    <row r="88" spans="1:20" x14ac:dyDescent="0.2">
      <c r="A88" s="10" t="s">
        <v>18</v>
      </c>
      <c r="B88" s="11" t="s">
        <v>18</v>
      </c>
      <c r="C88" s="8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31"/>
      <c r="T88" s="8"/>
    </row>
    <row r="89" spans="1:20" ht="38.25" x14ac:dyDescent="0.2">
      <c r="A89" s="10" t="s">
        <v>85</v>
      </c>
      <c r="B89" s="11" t="s">
        <v>86</v>
      </c>
      <c r="C89" s="8" t="s">
        <v>23</v>
      </c>
      <c r="D89" s="23">
        <f t="shared" ref="D89:Q89" si="57">D90+D97+D99+D101+D103+D105+D107+D109</f>
        <v>7.9445999999999994</v>
      </c>
      <c r="E89" s="23">
        <f t="shared" si="57"/>
        <v>0</v>
      </c>
      <c r="F89" s="23">
        <f t="shared" si="57"/>
        <v>7.9445999999999994</v>
      </c>
      <c r="G89" s="23">
        <f t="shared" si="57"/>
        <v>3.6164000000000001</v>
      </c>
      <c r="H89" s="23">
        <f t="shared" si="57"/>
        <v>5.5147000000000004</v>
      </c>
      <c r="I89" s="23">
        <f t="shared" si="57"/>
        <v>0</v>
      </c>
      <c r="J89" s="23">
        <f t="shared" si="57"/>
        <v>0.40720000000000001</v>
      </c>
      <c r="K89" s="23">
        <f t="shared" si="57"/>
        <v>3.6164000000000001</v>
      </c>
      <c r="L89" s="23">
        <f t="shared" si="57"/>
        <v>5.1074999999999999</v>
      </c>
      <c r="M89" s="23">
        <f t="shared" si="57"/>
        <v>0</v>
      </c>
      <c r="N89" s="23">
        <f t="shared" si="57"/>
        <v>0</v>
      </c>
      <c r="O89" s="23">
        <f t="shared" si="57"/>
        <v>0</v>
      </c>
      <c r="P89" s="23">
        <f t="shared" si="57"/>
        <v>0</v>
      </c>
      <c r="Q89" s="23">
        <f t="shared" si="57"/>
        <v>2.4299000000000004</v>
      </c>
      <c r="R89" s="23">
        <f>IF(ISERROR(H89-G89),"нд",H89-G89)</f>
        <v>1.8983000000000003</v>
      </c>
      <c r="S89" s="31"/>
      <c r="T89" s="8"/>
    </row>
    <row r="90" spans="1:20" ht="38.25" x14ac:dyDescent="0.2">
      <c r="A90" s="10" t="s">
        <v>87</v>
      </c>
      <c r="B90" s="11" t="s">
        <v>88</v>
      </c>
      <c r="C90" s="8" t="s">
        <v>23</v>
      </c>
      <c r="D90" s="23">
        <f t="shared" ref="D90:Q90" si="58">SUM(D91:D96)</f>
        <v>7.9445999999999994</v>
      </c>
      <c r="E90" s="23">
        <f t="shared" si="58"/>
        <v>0</v>
      </c>
      <c r="F90" s="23">
        <f t="shared" si="58"/>
        <v>7.9445999999999994</v>
      </c>
      <c r="G90" s="23">
        <f t="shared" si="58"/>
        <v>3.6164000000000001</v>
      </c>
      <c r="H90" s="23">
        <f t="shared" si="58"/>
        <v>5.5147000000000004</v>
      </c>
      <c r="I90" s="23">
        <f t="shared" si="58"/>
        <v>0</v>
      </c>
      <c r="J90" s="23">
        <f t="shared" si="58"/>
        <v>0.40720000000000001</v>
      </c>
      <c r="K90" s="23">
        <f t="shared" si="58"/>
        <v>3.6164000000000001</v>
      </c>
      <c r="L90" s="23">
        <f t="shared" si="58"/>
        <v>5.1074999999999999</v>
      </c>
      <c r="M90" s="23">
        <f t="shared" si="58"/>
        <v>0</v>
      </c>
      <c r="N90" s="23">
        <f t="shared" si="58"/>
        <v>0</v>
      </c>
      <c r="O90" s="23">
        <f t="shared" si="58"/>
        <v>0</v>
      </c>
      <c r="P90" s="23">
        <f t="shared" si="58"/>
        <v>0</v>
      </c>
      <c r="Q90" s="23">
        <f t="shared" si="58"/>
        <v>2.4299000000000004</v>
      </c>
      <c r="R90" s="23">
        <f>IF(ISERROR(H90-G90),"нд",H90-G90)</f>
        <v>1.8983000000000003</v>
      </c>
      <c r="S90" s="31"/>
      <c r="T90" s="8"/>
    </row>
    <row r="91" spans="1:20" ht="51" x14ac:dyDescent="0.2">
      <c r="A91" s="12" t="s">
        <v>87</v>
      </c>
      <c r="B91" s="13" t="s">
        <v>175</v>
      </c>
      <c r="C91" s="14" t="s">
        <v>25</v>
      </c>
      <c r="D91" s="24">
        <v>0.95669999999999999</v>
      </c>
      <c r="E91" s="24">
        <v>0</v>
      </c>
      <c r="F91" s="24">
        <f t="shared" ref="F91:F95" si="59">D91-E91</f>
        <v>0.95669999999999999</v>
      </c>
      <c r="G91" s="24">
        <f t="shared" ref="G91:G95" si="60">IF(ISERROR(I91+K91+M91+O91),"нд",I91+K91+M91+O91)</f>
        <v>0</v>
      </c>
      <c r="H91" s="24">
        <f t="shared" ref="H91:H95" si="61">J91+L91+N91+P91</f>
        <v>1.4141999999999999</v>
      </c>
      <c r="I91" s="24">
        <v>0</v>
      </c>
      <c r="J91" s="24">
        <v>0.40720000000000001</v>
      </c>
      <c r="K91" s="24">
        <v>0</v>
      </c>
      <c r="L91" s="24">
        <v>1.0069999999999999</v>
      </c>
      <c r="M91" s="24"/>
      <c r="N91" s="24"/>
      <c r="O91" s="24"/>
      <c r="P91" s="24"/>
      <c r="Q91" s="24">
        <f>F91-H91</f>
        <v>-0.45749999999999991</v>
      </c>
      <c r="R91" s="24">
        <f t="shared" ref="R91:R95" si="62">IF(ISERROR(H91-G91),"нд",H91-G91)</f>
        <v>1.4141999999999999</v>
      </c>
      <c r="S91" s="32">
        <f t="shared" ref="S91:S95" si="63">IF(R91="нд","нд",IFERROR(R91/G91*100,IF(H91&gt;0,100,0)))</f>
        <v>100</v>
      </c>
      <c r="T91" s="38" t="s">
        <v>198</v>
      </c>
    </row>
    <row r="92" spans="1:20" ht="38.25" x14ac:dyDescent="0.2">
      <c r="A92" s="12" t="s">
        <v>87</v>
      </c>
      <c r="B92" s="13" t="s">
        <v>176</v>
      </c>
      <c r="C92" s="14" t="s">
        <v>177</v>
      </c>
      <c r="D92" s="24">
        <v>3.3715000000000002</v>
      </c>
      <c r="E92" s="24">
        <v>0</v>
      </c>
      <c r="F92" s="24">
        <f t="shared" ref="F92" si="64">D92-E92</f>
        <v>3.3715000000000002</v>
      </c>
      <c r="G92" s="24">
        <f t="shared" ref="G92" si="65">IF(ISERROR(I92+K92+M92+O92),"нд",I92+K92+M92+O92)</f>
        <v>0</v>
      </c>
      <c r="H92" s="24">
        <f t="shared" ref="H92" si="66">J92+L92+N92+P92</f>
        <v>0</v>
      </c>
      <c r="I92" s="24">
        <v>0</v>
      </c>
      <c r="J92" s="24">
        <v>0</v>
      </c>
      <c r="K92" s="24">
        <v>0</v>
      </c>
      <c r="L92" s="24">
        <v>0</v>
      </c>
      <c r="M92" s="24"/>
      <c r="N92" s="24"/>
      <c r="O92" s="24"/>
      <c r="P92" s="24"/>
      <c r="Q92" s="24">
        <f>F92-H92</f>
        <v>3.3715000000000002</v>
      </c>
      <c r="R92" s="24">
        <f t="shared" ref="R92" si="67">IF(ISERROR(H92-G92),"нд",H92-G92)</f>
        <v>0</v>
      </c>
      <c r="S92" s="32">
        <f t="shared" ref="S92" si="68">IF(R92="нд","нд",IFERROR(R92/G92*100,IF(H92&gt;0,100,0)))</f>
        <v>0</v>
      </c>
      <c r="T92" s="14"/>
    </row>
    <row r="93" spans="1:20" ht="25.5" x14ac:dyDescent="0.2">
      <c r="A93" s="12" t="s">
        <v>87</v>
      </c>
      <c r="B93" s="13" t="s">
        <v>147</v>
      </c>
      <c r="C93" s="14" t="s">
        <v>148</v>
      </c>
      <c r="D93" s="24">
        <v>1.0313000000000001</v>
      </c>
      <c r="E93" s="24">
        <v>0</v>
      </c>
      <c r="F93" s="24">
        <f t="shared" si="59"/>
        <v>1.0313000000000001</v>
      </c>
      <c r="G93" s="24">
        <f t="shared" si="60"/>
        <v>1.0313000000000001</v>
      </c>
      <c r="H93" s="24">
        <f t="shared" si="61"/>
        <v>1.4311</v>
      </c>
      <c r="I93" s="24">
        <v>0</v>
      </c>
      <c r="J93" s="24">
        <v>0</v>
      </c>
      <c r="K93" s="24">
        <v>1.0313000000000001</v>
      </c>
      <c r="L93" s="24">
        <v>1.4311</v>
      </c>
      <c r="M93" s="24"/>
      <c r="N93" s="24"/>
      <c r="O93" s="24"/>
      <c r="P93" s="24"/>
      <c r="Q93" s="24">
        <f t="shared" ref="Q93:Q95" si="69">F93-H93</f>
        <v>-0.39979999999999993</v>
      </c>
      <c r="R93" s="24">
        <f t="shared" si="62"/>
        <v>0.39979999999999993</v>
      </c>
      <c r="S93" s="32">
        <f t="shared" si="63"/>
        <v>38.766605255502753</v>
      </c>
      <c r="T93" s="38" t="s">
        <v>198</v>
      </c>
    </row>
    <row r="94" spans="1:20" ht="25.5" x14ac:dyDescent="0.2">
      <c r="A94" s="12" t="s">
        <v>87</v>
      </c>
      <c r="B94" s="13" t="s">
        <v>178</v>
      </c>
      <c r="C94" s="14" t="s">
        <v>179</v>
      </c>
      <c r="D94" s="24">
        <v>1.4809000000000001</v>
      </c>
      <c r="E94" s="24">
        <v>0</v>
      </c>
      <c r="F94" s="24">
        <f t="shared" si="59"/>
        <v>1.4809000000000001</v>
      </c>
      <c r="G94" s="24">
        <f t="shared" si="60"/>
        <v>1.4809000000000001</v>
      </c>
      <c r="H94" s="24">
        <f t="shared" si="61"/>
        <v>1.5310999999999999</v>
      </c>
      <c r="I94" s="24">
        <v>0</v>
      </c>
      <c r="J94" s="24">
        <v>0</v>
      </c>
      <c r="K94" s="24">
        <v>1.4809000000000001</v>
      </c>
      <c r="L94" s="24">
        <v>1.5310999999999999</v>
      </c>
      <c r="M94" s="24"/>
      <c r="N94" s="24"/>
      <c r="O94" s="24"/>
      <c r="P94" s="24"/>
      <c r="Q94" s="24">
        <f t="shared" si="69"/>
        <v>-5.01999999999998E-2</v>
      </c>
      <c r="R94" s="24">
        <f t="shared" si="62"/>
        <v>5.01999999999998E-2</v>
      </c>
      <c r="S94" s="32">
        <f t="shared" si="63"/>
        <v>3.3898305084745624</v>
      </c>
      <c r="T94" s="40"/>
    </row>
    <row r="95" spans="1:20" ht="25.5" x14ac:dyDescent="0.2">
      <c r="A95" s="12" t="s">
        <v>87</v>
      </c>
      <c r="B95" s="13" t="s">
        <v>180</v>
      </c>
      <c r="C95" s="14" t="s">
        <v>181</v>
      </c>
      <c r="D95" s="24">
        <v>1.1042000000000001</v>
      </c>
      <c r="E95" s="24">
        <v>0</v>
      </c>
      <c r="F95" s="24">
        <f t="shared" si="59"/>
        <v>1.1042000000000001</v>
      </c>
      <c r="G95" s="24">
        <f t="shared" si="60"/>
        <v>1.1042000000000001</v>
      </c>
      <c r="H95" s="24">
        <f t="shared" si="61"/>
        <v>1.1383000000000001</v>
      </c>
      <c r="I95" s="24">
        <v>0</v>
      </c>
      <c r="J95" s="24">
        <v>0</v>
      </c>
      <c r="K95" s="24">
        <v>1.1042000000000001</v>
      </c>
      <c r="L95" s="24">
        <v>1.1383000000000001</v>
      </c>
      <c r="M95" s="24"/>
      <c r="N95" s="24"/>
      <c r="O95" s="24"/>
      <c r="P95" s="24"/>
      <c r="Q95" s="24">
        <f t="shared" si="69"/>
        <v>-3.4100000000000019E-2</v>
      </c>
      <c r="R95" s="24">
        <f t="shared" si="62"/>
        <v>3.4100000000000019E-2</v>
      </c>
      <c r="S95" s="32">
        <f t="shared" si="63"/>
        <v>3.08820865785184</v>
      </c>
      <c r="T95" s="38"/>
    </row>
    <row r="96" spans="1:20" x14ac:dyDescent="0.2">
      <c r="A96" s="10" t="s">
        <v>18</v>
      </c>
      <c r="B96" s="11" t="s">
        <v>18</v>
      </c>
      <c r="C96" s="8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31"/>
      <c r="T96" s="8"/>
    </row>
    <row r="97" spans="1:20" ht="38.25" x14ac:dyDescent="0.2">
      <c r="A97" s="10" t="s">
        <v>89</v>
      </c>
      <c r="B97" s="11" t="s">
        <v>90</v>
      </c>
      <c r="C97" s="8" t="s">
        <v>23</v>
      </c>
      <c r="D97" s="23">
        <v>0</v>
      </c>
      <c r="E97" s="23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  <c r="R97" s="23">
        <v>0</v>
      </c>
      <c r="S97" s="31"/>
      <c r="T97" s="8"/>
    </row>
    <row r="98" spans="1:20" x14ac:dyDescent="0.2">
      <c r="A98" s="10" t="s">
        <v>18</v>
      </c>
      <c r="B98" s="11" t="s">
        <v>18</v>
      </c>
      <c r="C98" s="8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31"/>
      <c r="T98" s="8"/>
    </row>
    <row r="99" spans="1:20" ht="25.5" x14ac:dyDescent="0.2">
      <c r="A99" s="10" t="s">
        <v>91</v>
      </c>
      <c r="B99" s="11" t="s">
        <v>92</v>
      </c>
      <c r="C99" s="8" t="s">
        <v>23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v>0</v>
      </c>
      <c r="P99" s="23">
        <v>0</v>
      </c>
      <c r="Q99" s="23">
        <v>0</v>
      </c>
      <c r="R99" s="23">
        <v>0</v>
      </c>
      <c r="S99" s="31"/>
      <c r="T99" s="8"/>
    </row>
    <row r="100" spans="1:20" x14ac:dyDescent="0.2">
      <c r="A100" s="10" t="s">
        <v>18</v>
      </c>
      <c r="B100" s="11" t="s">
        <v>18</v>
      </c>
      <c r="C100" s="8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31"/>
      <c r="T100" s="8"/>
    </row>
    <row r="101" spans="1:20" ht="38.25" x14ac:dyDescent="0.2">
      <c r="A101" s="10" t="s">
        <v>93</v>
      </c>
      <c r="B101" s="11" t="s">
        <v>94</v>
      </c>
      <c r="C101" s="8" t="s">
        <v>23</v>
      </c>
      <c r="D101" s="23">
        <v>0</v>
      </c>
      <c r="E101" s="23">
        <v>0</v>
      </c>
      <c r="F101" s="23">
        <v>0</v>
      </c>
      <c r="G101" s="23">
        <v>0</v>
      </c>
      <c r="H101" s="23">
        <v>0</v>
      </c>
      <c r="I101" s="23">
        <v>0</v>
      </c>
      <c r="J101" s="23">
        <v>0</v>
      </c>
      <c r="K101" s="23">
        <v>0</v>
      </c>
      <c r="L101" s="23">
        <v>0</v>
      </c>
      <c r="M101" s="23">
        <v>0</v>
      </c>
      <c r="N101" s="23">
        <v>0</v>
      </c>
      <c r="O101" s="23">
        <v>0</v>
      </c>
      <c r="P101" s="23">
        <v>0</v>
      </c>
      <c r="Q101" s="23">
        <v>0</v>
      </c>
      <c r="R101" s="23">
        <v>0</v>
      </c>
      <c r="S101" s="31"/>
      <c r="T101" s="8"/>
    </row>
    <row r="102" spans="1:20" x14ac:dyDescent="0.2">
      <c r="A102" s="10" t="s">
        <v>18</v>
      </c>
      <c r="B102" s="11" t="s">
        <v>18</v>
      </c>
      <c r="C102" s="8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31"/>
      <c r="T102" s="8"/>
    </row>
    <row r="103" spans="1:20" ht="51" x14ac:dyDescent="0.2">
      <c r="A103" s="10" t="s">
        <v>95</v>
      </c>
      <c r="B103" s="11" t="s">
        <v>96</v>
      </c>
      <c r="C103" s="8" t="s">
        <v>23</v>
      </c>
      <c r="D103" s="23">
        <v>0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  <c r="R103" s="23">
        <v>0</v>
      </c>
      <c r="S103" s="31"/>
      <c r="T103" s="8"/>
    </row>
    <row r="104" spans="1:20" x14ac:dyDescent="0.2">
      <c r="A104" s="10" t="s">
        <v>18</v>
      </c>
      <c r="B104" s="11" t="s">
        <v>18</v>
      </c>
      <c r="C104" s="8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31"/>
      <c r="T104" s="8"/>
    </row>
    <row r="105" spans="1:20" ht="51" x14ac:dyDescent="0.2">
      <c r="A105" s="10" t="s">
        <v>97</v>
      </c>
      <c r="B105" s="11" t="s">
        <v>98</v>
      </c>
      <c r="C105" s="8" t="s">
        <v>23</v>
      </c>
      <c r="D105" s="23">
        <v>0</v>
      </c>
      <c r="E105" s="23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31"/>
      <c r="T105" s="8"/>
    </row>
    <row r="106" spans="1:20" x14ac:dyDescent="0.2">
      <c r="A106" s="10" t="s">
        <v>18</v>
      </c>
      <c r="B106" s="11" t="s">
        <v>18</v>
      </c>
      <c r="C106" s="8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31"/>
      <c r="T106" s="8"/>
    </row>
    <row r="107" spans="1:20" ht="38.25" x14ac:dyDescent="0.2">
      <c r="A107" s="10" t="s">
        <v>99</v>
      </c>
      <c r="B107" s="11" t="s">
        <v>100</v>
      </c>
      <c r="C107" s="8" t="s">
        <v>23</v>
      </c>
      <c r="D107" s="23">
        <v>0</v>
      </c>
      <c r="E107" s="23">
        <v>0</v>
      </c>
      <c r="F107" s="23">
        <v>0</v>
      </c>
      <c r="G107" s="23">
        <v>0</v>
      </c>
      <c r="H107" s="23">
        <v>0</v>
      </c>
      <c r="I107" s="23">
        <v>0</v>
      </c>
      <c r="J107" s="23">
        <v>0</v>
      </c>
      <c r="K107" s="23">
        <v>0</v>
      </c>
      <c r="L107" s="23">
        <v>0</v>
      </c>
      <c r="M107" s="23">
        <v>0</v>
      </c>
      <c r="N107" s="23">
        <v>0</v>
      </c>
      <c r="O107" s="23">
        <v>0</v>
      </c>
      <c r="P107" s="23">
        <v>0</v>
      </c>
      <c r="Q107" s="23">
        <v>0</v>
      </c>
      <c r="R107" s="23">
        <v>0</v>
      </c>
      <c r="S107" s="31"/>
      <c r="T107" s="8"/>
    </row>
    <row r="108" spans="1:20" x14ac:dyDescent="0.2">
      <c r="A108" s="10" t="s">
        <v>18</v>
      </c>
      <c r="B108" s="11" t="s">
        <v>18</v>
      </c>
      <c r="C108" s="8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31"/>
      <c r="T108" s="8"/>
    </row>
    <row r="109" spans="1:20" ht="51" x14ac:dyDescent="0.2">
      <c r="A109" s="10" t="s">
        <v>101</v>
      </c>
      <c r="B109" s="11" t="s">
        <v>102</v>
      </c>
      <c r="C109" s="8" t="s">
        <v>23</v>
      </c>
      <c r="D109" s="23">
        <v>0</v>
      </c>
      <c r="E109" s="23">
        <v>0</v>
      </c>
      <c r="F109" s="23">
        <v>0</v>
      </c>
      <c r="G109" s="23">
        <v>0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  <c r="R109" s="23">
        <v>0</v>
      </c>
      <c r="S109" s="31"/>
      <c r="T109" s="8"/>
    </row>
    <row r="110" spans="1:20" x14ac:dyDescent="0.2">
      <c r="A110" s="10" t="s">
        <v>18</v>
      </c>
      <c r="B110" s="11" t="s">
        <v>18</v>
      </c>
      <c r="C110" s="8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31"/>
      <c r="T110" s="8"/>
    </row>
    <row r="111" spans="1:20" ht="51" x14ac:dyDescent="0.2">
      <c r="A111" s="10" t="s">
        <v>103</v>
      </c>
      <c r="B111" s="11" t="s">
        <v>104</v>
      </c>
      <c r="C111" s="8" t="s">
        <v>23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  <c r="L111" s="23">
        <v>0</v>
      </c>
      <c r="M111" s="23">
        <v>0</v>
      </c>
      <c r="N111" s="23">
        <v>0</v>
      </c>
      <c r="O111" s="23">
        <v>0</v>
      </c>
      <c r="P111" s="23">
        <v>0</v>
      </c>
      <c r="Q111" s="23">
        <v>0</v>
      </c>
      <c r="R111" s="23">
        <v>0</v>
      </c>
      <c r="S111" s="31"/>
      <c r="T111" s="8"/>
    </row>
    <row r="112" spans="1:20" ht="25.5" x14ac:dyDescent="0.2">
      <c r="A112" s="10" t="s">
        <v>105</v>
      </c>
      <c r="B112" s="11" t="s">
        <v>106</v>
      </c>
      <c r="C112" s="8" t="s">
        <v>23</v>
      </c>
      <c r="D112" s="23">
        <v>0</v>
      </c>
      <c r="E112" s="23">
        <v>0</v>
      </c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31"/>
      <c r="T112" s="8"/>
    </row>
    <row r="113" spans="1:20" x14ac:dyDescent="0.2">
      <c r="A113" s="10" t="s">
        <v>18</v>
      </c>
      <c r="B113" s="11" t="s">
        <v>18</v>
      </c>
      <c r="C113" s="8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31"/>
      <c r="T113" s="8"/>
    </row>
    <row r="114" spans="1:20" ht="38.25" x14ac:dyDescent="0.2">
      <c r="A114" s="10" t="s">
        <v>107</v>
      </c>
      <c r="B114" s="11" t="s">
        <v>108</v>
      </c>
      <c r="C114" s="8" t="s">
        <v>23</v>
      </c>
      <c r="D114" s="23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31"/>
      <c r="T114" s="8"/>
    </row>
    <row r="115" spans="1:20" x14ac:dyDescent="0.2">
      <c r="A115" s="10" t="s">
        <v>18</v>
      </c>
      <c r="B115" s="11" t="s">
        <v>18</v>
      </c>
      <c r="C115" s="8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31"/>
      <c r="T115" s="8"/>
    </row>
    <row r="116" spans="1:20" ht="51" x14ac:dyDescent="0.2">
      <c r="A116" s="17" t="s">
        <v>20</v>
      </c>
      <c r="B116" s="18" t="s">
        <v>109</v>
      </c>
      <c r="C116" s="5" t="s">
        <v>23</v>
      </c>
      <c r="D116" s="22">
        <f t="shared" ref="D116:R116" si="70">SUM(D117:D118)</f>
        <v>0</v>
      </c>
      <c r="E116" s="22">
        <f t="shared" si="70"/>
        <v>0</v>
      </c>
      <c r="F116" s="22">
        <f t="shared" si="70"/>
        <v>0</v>
      </c>
      <c r="G116" s="22">
        <f t="shared" si="70"/>
        <v>0</v>
      </c>
      <c r="H116" s="22">
        <f t="shared" si="70"/>
        <v>0</v>
      </c>
      <c r="I116" s="22">
        <f t="shared" si="70"/>
        <v>0</v>
      </c>
      <c r="J116" s="22">
        <f t="shared" si="70"/>
        <v>0</v>
      </c>
      <c r="K116" s="22">
        <f t="shared" si="70"/>
        <v>0</v>
      </c>
      <c r="L116" s="22">
        <f t="shared" si="70"/>
        <v>0</v>
      </c>
      <c r="M116" s="22">
        <f t="shared" si="70"/>
        <v>0</v>
      </c>
      <c r="N116" s="22">
        <f t="shared" si="70"/>
        <v>0</v>
      </c>
      <c r="O116" s="22">
        <f t="shared" si="70"/>
        <v>0</v>
      </c>
      <c r="P116" s="22">
        <f t="shared" si="70"/>
        <v>0</v>
      </c>
      <c r="Q116" s="22">
        <f t="shared" si="70"/>
        <v>0</v>
      </c>
      <c r="R116" s="22">
        <f t="shared" si="70"/>
        <v>0</v>
      </c>
      <c r="S116" s="30"/>
      <c r="T116" s="5"/>
    </row>
    <row r="117" spans="1:20" ht="51" x14ac:dyDescent="0.2">
      <c r="A117" s="10" t="s">
        <v>110</v>
      </c>
      <c r="B117" s="11" t="s">
        <v>111</v>
      </c>
      <c r="C117" s="8" t="s">
        <v>23</v>
      </c>
      <c r="D117" s="23">
        <v>0</v>
      </c>
      <c r="E117" s="23">
        <v>0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31"/>
      <c r="T117" s="8"/>
    </row>
    <row r="118" spans="1:20" x14ac:dyDescent="0.2">
      <c r="A118" s="10" t="s">
        <v>18</v>
      </c>
      <c r="B118" s="19" t="s">
        <v>18</v>
      </c>
      <c r="C118" s="8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31"/>
      <c r="T118" s="8"/>
    </row>
    <row r="119" spans="1:20" ht="51" x14ac:dyDescent="0.2">
      <c r="A119" s="10" t="s">
        <v>112</v>
      </c>
      <c r="B119" s="11" t="s">
        <v>113</v>
      </c>
      <c r="C119" s="8" t="s">
        <v>23</v>
      </c>
      <c r="D119" s="23">
        <v>0</v>
      </c>
      <c r="E119" s="23">
        <v>0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31"/>
      <c r="T119" s="8"/>
    </row>
    <row r="120" spans="1:20" x14ac:dyDescent="0.2">
      <c r="A120" s="10" t="s">
        <v>18</v>
      </c>
      <c r="B120" s="19" t="s">
        <v>18</v>
      </c>
      <c r="C120" s="8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31"/>
      <c r="T120" s="8"/>
    </row>
    <row r="121" spans="1:20" ht="38.25" x14ac:dyDescent="0.2">
      <c r="A121" s="17" t="s">
        <v>21</v>
      </c>
      <c r="B121" s="18" t="s">
        <v>114</v>
      </c>
      <c r="C121" s="5" t="s">
        <v>23</v>
      </c>
      <c r="D121" s="22">
        <f t="shared" ref="D121:Q121" si="71">SUM(D122:D130)</f>
        <v>16.705300000000001</v>
      </c>
      <c r="E121" s="22">
        <f t="shared" si="71"/>
        <v>0</v>
      </c>
      <c r="F121" s="22">
        <f t="shared" si="71"/>
        <v>16.705300000000001</v>
      </c>
      <c r="G121" s="22">
        <f t="shared" si="71"/>
        <v>3.5122999999999998</v>
      </c>
      <c r="H121" s="22">
        <f t="shared" si="71"/>
        <v>1.2655000000000003</v>
      </c>
      <c r="I121" s="22">
        <f t="shared" si="71"/>
        <v>0</v>
      </c>
      <c r="J121" s="22">
        <f t="shared" si="71"/>
        <v>0</v>
      </c>
      <c r="K121" s="22">
        <f t="shared" si="71"/>
        <v>3.5122999999999998</v>
      </c>
      <c r="L121" s="22">
        <f t="shared" si="71"/>
        <v>1.2655000000000003</v>
      </c>
      <c r="M121" s="22">
        <f t="shared" si="71"/>
        <v>0</v>
      </c>
      <c r="N121" s="22">
        <f t="shared" si="71"/>
        <v>0</v>
      </c>
      <c r="O121" s="22">
        <f t="shared" si="71"/>
        <v>0</v>
      </c>
      <c r="P121" s="22">
        <f t="shared" si="71"/>
        <v>0</v>
      </c>
      <c r="Q121" s="22">
        <f t="shared" si="71"/>
        <v>15.439800000000002</v>
      </c>
      <c r="R121" s="22">
        <f>IF(ISERROR(H121-G121),"нд",H121-G121)</f>
        <v>-2.2467999999999995</v>
      </c>
      <c r="S121" s="30"/>
      <c r="T121" s="5"/>
    </row>
    <row r="122" spans="1:20" ht="25.5" x14ac:dyDescent="0.2">
      <c r="A122" s="12" t="s">
        <v>21</v>
      </c>
      <c r="B122" s="13" t="s">
        <v>184</v>
      </c>
      <c r="C122" s="14" t="s">
        <v>188</v>
      </c>
      <c r="D122" s="24">
        <v>0.70099999999999996</v>
      </c>
      <c r="E122" s="24">
        <v>0</v>
      </c>
      <c r="F122" s="24">
        <f>D122-E122</f>
        <v>0.70099999999999996</v>
      </c>
      <c r="G122" s="24">
        <f>IF(ISERROR(I122+K122+M122+O122),"нд",I122+K122+M122+O122)</f>
        <v>0</v>
      </c>
      <c r="H122" s="24">
        <f>J122+L122+N122+P122</f>
        <v>0</v>
      </c>
      <c r="I122" s="24">
        <v>0</v>
      </c>
      <c r="J122" s="24">
        <v>0</v>
      </c>
      <c r="K122" s="24">
        <v>0</v>
      </c>
      <c r="L122" s="24">
        <v>0</v>
      </c>
      <c r="M122" s="24"/>
      <c r="N122" s="24"/>
      <c r="O122" s="24"/>
      <c r="P122" s="24"/>
      <c r="Q122" s="24">
        <f>F122-H122</f>
        <v>0.70099999999999996</v>
      </c>
      <c r="R122" s="24">
        <f t="shared" ref="R122:R129" si="72">IF(ISERROR(H122-G122),"нд",H122-G122)</f>
        <v>0</v>
      </c>
      <c r="S122" s="32">
        <f t="shared" ref="S122:S129" si="73">IF(R122="нд","нд",IFERROR(R122/G122*100,IF(H122&gt;0,100,0)))</f>
        <v>0</v>
      </c>
      <c r="T122" s="14"/>
    </row>
    <row r="123" spans="1:20" ht="25.5" x14ac:dyDescent="0.2">
      <c r="A123" s="12" t="s">
        <v>21</v>
      </c>
      <c r="B123" s="13" t="s">
        <v>185</v>
      </c>
      <c r="C123" s="14" t="s">
        <v>189</v>
      </c>
      <c r="D123" s="24">
        <v>7.7565</v>
      </c>
      <c r="E123" s="24">
        <v>0</v>
      </c>
      <c r="F123" s="24">
        <f t="shared" ref="F123:F129" si="74">D123-E123</f>
        <v>7.7565</v>
      </c>
      <c r="G123" s="24">
        <f t="shared" ref="G123:G129" si="75">IF(ISERROR(I123+K123+M123+O123),"нд",I123+K123+M123+O123)</f>
        <v>1.9675</v>
      </c>
      <c r="H123" s="24">
        <f t="shared" ref="H123:H129" si="76">J123+L123+N123+P123</f>
        <v>0</v>
      </c>
      <c r="I123" s="24">
        <v>0</v>
      </c>
      <c r="J123" s="24">
        <v>0</v>
      </c>
      <c r="K123" s="24">
        <v>1.9675</v>
      </c>
      <c r="L123" s="24">
        <v>0</v>
      </c>
      <c r="M123" s="24"/>
      <c r="N123" s="24"/>
      <c r="O123" s="24"/>
      <c r="P123" s="24"/>
      <c r="Q123" s="24">
        <f t="shared" ref="Q123:Q129" si="77">F123-H123</f>
        <v>7.7565</v>
      </c>
      <c r="R123" s="24">
        <f t="shared" si="72"/>
        <v>-1.9675</v>
      </c>
      <c r="S123" s="32">
        <f t="shared" si="73"/>
        <v>-100</v>
      </c>
      <c r="T123" s="38" t="s">
        <v>198</v>
      </c>
    </row>
    <row r="124" spans="1:20" ht="25.5" x14ac:dyDescent="0.2">
      <c r="A124" s="12" t="s">
        <v>21</v>
      </c>
      <c r="B124" s="13" t="s">
        <v>186</v>
      </c>
      <c r="C124" s="14" t="s">
        <v>190</v>
      </c>
      <c r="D124" s="24">
        <v>0.68869999999999998</v>
      </c>
      <c r="E124" s="24">
        <v>0</v>
      </c>
      <c r="F124" s="24">
        <f t="shared" ref="F124" si="78">D124-E124</f>
        <v>0.68869999999999998</v>
      </c>
      <c r="G124" s="24">
        <f t="shared" ref="G124" si="79">IF(ISERROR(I124+K124+M124+O124),"нд",I124+K124+M124+O124)</f>
        <v>0</v>
      </c>
      <c r="H124" s="24">
        <f t="shared" ref="H124" si="80">J124+L124+N124+P124</f>
        <v>0</v>
      </c>
      <c r="I124" s="24">
        <v>0</v>
      </c>
      <c r="J124" s="24">
        <v>0</v>
      </c>
      <c r="K124" s="24">
        <v>0</v>
      </c>
      <c r="L124" s="24">
        <v>0</v>
      </c>
      <c r="M124" s="24"/>
      <c r="N124" s="24"/>
      <c r="O124" s="24"/>
      <c r="P124" s="24"/>
      <c r="Q124" s="24">
        <f t="shared" ref="Q124" si="81">F124-H124</f>
        <v>0.68869999999999998</v>
      </c>
      <c r="R124" s="24">
        <f t="shared" ref="R124" si="82">IF(ISERROR(H124-G124),"нд",H124-G124)</f>
        <v>0</v>
      </c>
      <c r="S124" s="32">
        <f t="shared" ref="S124" si="83">IF(R124="нд","нд",IFERROR(R124/G124*100,IF(H124&gt;0,100,0)))</f>
        <v>0</v>
      </c>
      <c r="T124" s="14"/>
    </row>
    <row r="125" spans="1:20" ht="25.5" x14ac:dyDescent="0.2">
      <c r="A125" s="12" t="s">
        <v>21</v>
      </c>
      <c r="B125" s="13" t="s">
        <v>187</v>
      </c>
      <c r="C125" s="14" t="s">
        <v>191</v>
      </c>
      <c r="D125" s="24">
        <v>6.0143000000000004</v>
      </c>
      <c r="E125" s="24">
        <v>0</v>
      </c>
      <c r="F125" s="24">
        <f>D125-E125</f>
        <v>6.0143000000000004</v>
      </c>
      <c r="G125" s="24">
        <f>IF(ISERROR(I125+K125+M125+O125),"нд",I125+K125+M125+O125)</f>
        <v>0</v>
      </c>
      <c r="H125" s="24">
        <f>J125+L125+N125+P125</f>
        <v>0</v>
      </c>
      <c r="I125" s="24">
        <v>0</v>
      </c>
      <c r="J125" s="24">
        <v>0</v>
      </c>
      <c r="K125" s="24">
        <v>0</v>
      </c>
      <c r="L125" s="24">
        <v>0</v>
      </c>
      <c r="M125" s="24"/>
      <c r="N125" s="24"/>
      <c r="O125" s="24"/>
      <c r="P125" s="24"/>
      <c r="Q125" s="24">
        <f>F125-H125</f>
        <v>6.0143000000000004</v>
      </c>
      <c r="R125" s="24">
        <f>IF(ISERROR(H125-G125),"нд",H125-G125)</f>
        <v>0</v>
      </c>
      <c r="S125" s="32">
        <f>IF(R125="нд","нд",IFERROR(R125/G125*100,IF(H125&gt;0,100,0)))</f>
        <v>0</v>
      </c>
      <c r="T125" s="14"/>
    </row>
    <row r="126" spans="1:20" ht="38.25" x14ac:dyDescent="0.2">
      <c r="A126" s="12" t="s">
        <v>21</v>
      </c>
      <c r="B126" s="13" t="s">
        <v>149</v>
      </c>
      <c r="C126" s="14" t="s">
        <v>150</v>
      </c>
      <c r="D126" s="24">
        <v>0.68440000000000001</v>
      </c>
      <c r="E126" s="24">
        <v>0</v>
      </c>
      <c r="F126" s="24">
        <f t="shared" ref="F126" si="84">D126-E126</f>
        <v>0.68440000000000001</v>
      </c>
      <c r="G126" s="24">
        <f t="shared" ref="G126" si="85">IF(ISERROR(I126+K126+M126+O126),"нд",I126+K126+M126+O126)</f>
        <v>0.68440000000000001</v>
      </c>
      <c r="H126" s="24">
        <f t="shared" ref="H126" si="86">J126+L126+N126+P126</f>
        <v>0.53510000000000002</v>
      </c>
      <c r="I126" s="24">
        <v>0</v>
      </c>
      <c r="J126" s="24">
        <v>0</v>
      </c>
      <c r="K126" s="24">
        <v>0.68440000000000001</v>
      </c>
      <c r="L126" s="24">
        <v>0.53510000000000002</v>
      </c>
      <c r="M126" s="24"/>
      <c r="N126" s="24"/>
      <c r="O126" s="24"/>
      <c r="P126" s="24"/>
      <c r="Q126" s="24">
        <f t="shared" ref="Q126" si="87">F126-H126</f>
        <v>0.14929999999999999</v>
      </c>
      <c r="R126" s="24">
        <f t="shared" ref="R126" si="88">IF(ISERROR(H126-G126),"нд",H126-G126)</f>
        <v>-0.14929999999999999</v>
      </c>
      <c r="S126" s="32">
        <f t="shared" ref="S126" si="89">IF(R126="нд","нд",IFERROR(R126/G126*100,IF(H126&gt;0,100,0)))</f>
        <v>-21.814728229105786</v>
      </c>
      <c r="T126" s="38" t="s">
        <v>198</v>
      </c>
    </row>
    <row r="127" spans="1:20" ht="38.25" x14ac:dyDescent="0.2">
      <c r="A127" s="12" t="s">
        <v>21</v>
      </c>
      <c r="B127" s="13" t="s">
        <v>151</v>
      </c>
      <c r="C127" s="14" t="s">
        <v>152</v>
      </c>
      <c r="D127" s="24">
        <v>0.74419999999999997</v>
      </c>
      <c r="E127" s="24">
        <v>0</v>
      </c>
      <c r="F127" s="24">
        <f t="shared" si="74"/>
        <v>0.74419999999999997</v>
      </c>
      <c r="G127" s="24">
        <f t="shared" si="75"/>
        <v>0.74419999999999997</v>
      </c>
      <c r="H127" s="24">
        <f t="shared" si="76"/>
        <v>0.59499999999999997</v>
      </c>
      <c r="I127" s="24">
        <v>0</v>
      </c>
      <c r="J127" s="24">
        <v>0</v>
      </c>
      <c r="K127" s="24">
        <v>0.74419999999999997</v>
      </c>
      <c r="L127" s="24">
        <v>0.59499999999999997</v>
      </c>
      <c r="M127" s="24"/>
      <c r="N127" s="24"/>
      <c r="O127" s="24"/>
      <c r="P127" s="24"/>
      <c r="Q127" s="24">
        <f t="shared" si="77"/>
        <v>0.1492</v>
      </c>
      <c r="R127" s="24">
        <f t="shared" si="72"/>
        <v>-0.1492</v>
      </c>
      <c r="S127" s="32">
        <f t="shared" si="73"/>
        <v>-20.048374092985757</v>
      </c>
      <c r="T127" s="38" t="s">
        <v>198</v>
      </c>
    </row>
    <row r="128" spans="1:20" ht="38.25" x14ac:dyDescent="0.2">
      <c r="A128" s="12" t="s">
        <v>21</v>
      </c>
      <c r="B128" s="13" t="s">
        <v>153</v>
      </c>
      <c r="C128" s="14" t="s">
        <v>154</v>
      </c>
      <c r="D128" s="24">
        <v>5.8099999999999999E-2</v>
      </c>
      <c r="E128" s="24">
        <v>0</v>
      </c>
      <c r="F128" s="24">
        <f>D128-E128</f>
        <v>5.8099999999999999E-2</v>
      </c>
      <c r="G128" s="24">
        <f>IF(ISERROR(I128+K128+M128+O128),"нд",I128+K128+M128+O128)</f>
        <v>5.8099999999999999E-2</v>
      </c>
      <c r="H128" s="24">
        <f>J128+L128+N128+P128</f>
        <v>6.9500000000000006E-2</v>
      </c>
      <c r="I128" s="24">
        <v>0</v>
      </c>
      <c r="J128" s="24">
        <v>0</v>
      </c>
      <c r="K128" s="24">
        <v>5.8099999999999999E-2</v>
      </c>
      <c r="L128" s="24">
        <v>6.9500000000000006E-2</v>
      </c>
      <c r="M128" s="24"/>
      <c r="N128" s="24"/>
      <c r="O128" s="24"/>
      <c r="P128" s="24"/>
      <c r="Q128" s="24">
        <f>F128-H128</f>
        <v>-1.1400000000000007E-2</v>
      </c>
      <c r="R128" s="24">
        <f>IF(ISERROR(H128-G128),"нд",H128-G128)</f>
        <v>1.1400000000000007E-2</v>
      </c>
      <c r="S128" s="32">
        <f>IF(R128="нд","нд",IFERROR(R128/G128*100,IF(H128&gt;0,100,0)))</f>
        <v>19.62134251290879</v>
      </c>
      <c r="T128" s="38" t="s">
        <v>198</v>
      </c>
    </row>
    <row r="129" spans="1:20" ht="38.25" x14ac:dyDescent="0.2">
      <c r="A129" s="12" t="s">
        <v>21</v>
      </c>
      <c r="B129" s="13" t="s">
        <v>155</v>
      </c>
      <c r="C129" s="14" t="s">
        <v>156</v>
      </c>
      <c r="D129" s="24">
        <v>5.8099999999999999E-2</v>
      </c>
      <c r="E129" s="24">
        <v>0</v>
      </c>
      <c r="F129" s="24">
        <f t="shared" si="74"/>
        <v>5.8099999999999999E-2</v>
      </c>
      <c r="G129" s="24">
        <f t="shared" si="75"/>
        <v>5.8099999999999999E-2</v>
      </c>
      <c r="H129" s="24">
        <f t="shared" si="76"/>
        <v>6.59E-2</v>
      </c>
      <c r="I129" s="24">
        <v>0</v>
      </c>
      <c r="J129" s="24">
        <v>0</v>
      </c>
      <c r="K129" s="24">
        <v>5.8099999999999999E-2</v>
      </c>
      <c r="L129" s="24">
        <v>6.59E-2</v>
      </c>
      <c r="M129" s="24"/>
      <c r="N129" s="24"/>
      <c r="O129" s="24"/>
      <c r="P129" s="24"/>
      <c r="Q129" s="24">
        <f t="shared" si="77"/>
        <v>-7.8000000000000014E-3</v>
      </c>
      <c r="R129" s="24">
        <f t="shared" si="72"/>
        <v>7.8000000000000014E-3</v>
      </c>
      <c r="S129" s="32">
        <f t="shared" si="73"/>
        <v>13.425129087779695</v>
      </c>
      <c r="T129" s="38" t="s">
        <v>198</v>
      </c>
    </row>
    <row r="130" spans="1:20" x14ac:dyDescent="0.2">
      <c r="A130" s="10" t="s">
        <v>18</v>
      </c>
      <c r="B130" s="19" t="s">
        <v>18</v>
      </c>
      <c r="C130" s="20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33"/>
      <c r="T130" s="20"/>
    </row>
    <row r="131" spans="1:20" ht="38.25" x14ac:dyDescent="0.2">
      <c r="A131" s="17" t="s">
        <v>22</v>
      </c>
      <c r="B131" s="21" t="s">
        <v>115</v>
      </c>
      <c r="C131" s="5" t="s">
        <v>23</v>
      </c>
      <c r="D131" s="22">
        <v>0</v>
      </c>
      <c r="E131" s="22">
        <v>0</v>
      </c>
      <c r="F131" s="22">
        <v>0</v>
      </c>
      <c r="G131" s="22">
        <v>0</v>
      </c>
      <c r="H131" s="22">
        <v>0</v>
      </c>
      <c r="I131" s="22">
        <v>0</v>
      </c>
      <c r="J131" s="22">
        <v>0</v>
      </c>
      <c r="K131" s="22">
        <v>0</v>
      </c>
      <c r="L131" s="22">
        <v>0</v>
      </c>
      <c r="M131" s="22">
        <v>0</v>
      </c>
      <c r="N131" s="22">
        <v>0</v>
      </c>
      <c r="O131" s="22">
        <v>0</v>
      </c>
      <c r="P131" s="22">
        <v>0</v>
      </c>
      <c r="Q131" s="22">
        <v>0</v>
      </c>
      <c r="R131" s="22">
        <v>0</v>
      </c>
      <c r="S131" s="30"/>
      <c r="T131" s="5"/>
    </row>
    <row r="132" spans="1:20" x14ac:dyDescent="0.2">
      <c r="A132" s="10" t="s">
        <v>18</v>
      </c>
      <c r="B132" s="19" t="s">
        <v>18</v>
      </c>
      <c r="C132" s="20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33"/>
      <c r="T132" s="20"/>
    </row>
    <row r="133" spans="1:20" ht="25.5" x14ac:dyDescent="0.2">
      <c r="A133" s="17" t="s">
        <v>116</v>
      </c>
      <c r="B133" s="18" t="s">
        <v>117</v>
      </c>
      <c r="C133" s="5" t="s">
        <v>23</v>
      </c>
      <c r="D133" s="22">
        <f t="shared" ref="D133:Q133" si="90">SUM(D134:D139)</f>
        <v>15.444800000000001</v>
      </c>
      <c r="E133" s="22">
        <f t="shared" si="90"/>
        <v>0</v>
      </c>
      <c r="F133" s="22">
        <f t="shared" si="90"/>
        <v>15.444800000000001</v>
      </c>
      <c r="G133" s="22">
        <f t="shared" si="90"/>
        <v>11.3223</v>
      </c>
      <c r="H133" s="22">
        <f t="shared" si="90"/>
        <v>11.255000000000001</v>
      </c>
      <c r="I133" s="22">
        <f t="shared" si="90"/>
        <v>9.9757999999999996</v>
      </c>
      <c r="J133" s="22">
        <f t="shared" si="90"/>
        <v>9.8550000000000004</v>
      </c>
      <c r="K133" s="22">
        <f t="shared" si="90"/>
        <v>1.3465</v>
      </c>
      <c r="L133" s="22">
        <f t="shared" si="90"/>
        <v>1.4</v>
      </c>
      <c r="M133" s="22">
        <f t="shared" si="90"/>
        <v>0</v>
      </c>
      <c r="N133" s="22">
        <f t="shared" si="90"/>
        <v>0</v>
      </c>
      <c r="O133" s="22">
        <f t="shared" si="90"/>
        <v>0</v>
      </c>
      <c r="P133" s="22">
        <f t="shared" si="90"/>
        <v>0</v>
      </c>
      <c r="Q133" s="22">
        <f t="shared" si="90"/>
        <v>4.1897999999999991</v>
      </c>
      <c r="R133" s="22">
        <f>IF(ISERROR(H133-G133),"нд",H133-G133)</f>
        <v>-6.7299999999999471E-2</v>
      </c>
      <c r="S133" s="30"/>
      <c r="T133" s="5"/>
    </row>
    <row r="134" spans="1:20" ht="25.5" x14ac:dyDescent="0.2">
      <c r="A134" s="12" t="s">
        <v>116</v>
      </c>
      <c r="B134" s="15" t="s">
        <v>192</v>
      </c>
      <c r="C134" s="14" t="s">
        <v>26</v>
      </c>
      <c r="D134" s="24">
        <v>0.1973</v>
      </c>
      <c r="E134" s="24">
        <v>0</v>
      </c>
      <c r="F134" s="24">
        <f t="shared" ref="F134:F135" si="91">D134-E134</f>
        <v>0.1973</v>
      </c>
      <c r="G134" s="24">
        <f t="shared" ref="G134:G135" si="92">IF(ISERROR(I134+K134+M134+O134),"нд",I134+K134+M134+O134)</f>
        <v>0</v>
      </c>
      <c r="H134" s="24">
        <f t="shared" ref="H134:H135" si="93">J134+L134+N134+P134</f>
        <v>0</v>
      </c>
      <c r="I134" s="24">
        <v>0</v>
      </c>
      <c r="J134" s="24">
        <v>0</v>
      </c>
      <c r="K134" s="24">
        <v>0</v>
      </c>
      <c r="L134" s="24">
        <v>0</v>
      </c>
      <c r="M134" s="24"/>
      <c r="N134" s="24"/>
      <c r="O134" s="24"/>
      <c r="P134" s="24"/>
      <c r="Q134" s="24">
        <f t="shared" ref="Q134:Q135" si="94">F134-H134</f>
        <v>0.1973</v>
      </c>
      <c r="R134" s="24">
        <f t="shared" ref="R134:R135" si="95">IF(ISERROR(H134-G134),"нд",H134-G134)</f>
        <v>0</v>
      </c>
      <c r="S134" s="32">
        <f t="shared" ref="S134:S135" si="96">IF(R134="нд","нд",IFERROR(R134/G134*100,IF(H134&gt;0,100,0)))</f>
        <v>0</v>
      </c>
      <c r="T134" s="38"/>
    </row>
    <row r="135" spans="1:20" x14ac:dyDescent="0.2">
      <c r="A135" s="12" t="s">
        <v>116</v>
      </c>
      <c r="B135" s="15" t="s">
        <v>193</v>
      </c>
      <c r="C135" s="14" t="s">
        <v>24</v>
      </c>
      <c r="D135" s="24">
        <v>2.5051999999999999</v>
      </c>
      <c r="E135" s="24">
        <v>0</v>
      </c>
      <c r="F135" s="24">
        <f t="shared" si="91"/>
        <v>2.5051999999999999</v>
      </c>
      <c r="G135" s="24">
        <f t="shared" si="92"/>
        <v>0</v>
      </c>
      <c r="H135" s="24">
        <f t="shared" si="93"/>
        <v>0</v>
      </c>
      <c r="I135" s="24">
        <v>0</v>
      </c>
      <c r="J135" s="24">
        <v>0</v>
      </c>
      <c r="K135" s="24">
        <v>0</v>
      </c>
      <c r="L135" s="24">
        <v>0</v>
      </c>
      <c r="M135" s="24"/>
      <c r="N135" s="24"/>
      <c r="O135" s="24"/>
      <c r="P135" s="24"/>
      <c r="Q135" s="24">
        <f t="shared" si="94"/>
        <v>2.5051999999999999</v>
      </c>
      <c r="R135" s="24">
        <f t="shared" si="95"/>
        <v>0</v>
      </c>
      <c r="S135" s="32">
        <f t="shared" si="96"/>
        <v>0</v>
      </c>
      <c r="T135" s="38"/>
    </row>
    <row r="136" spans="1:20" x14ac:dyDescent="0.2">
      <c r="A136" s="12" t="s">
        <v>116</v>
      </c>
      <c r="B136" s="13" t="s">
        <v>157</v>
      </c>
      <c r="C136" s="14" t="s">
        <v>158</v>
      </c>
      <c r="D136" s="24">
        <v>9.9757999999999996</v>
      </c>
      <c r="E136" s="24">
        <v>0</v>
      </c>
      <c r="F136" s="24">
        <f>D136-E136</f>
        <v>9.9757999999999996</v>
      </c>
      <c r="G136" s="24">
        <f>IF(ISERROR(I136+K136+M136+O136),"нд",I136+K136+M136+O136)</f>
        <v>9.9757999999999996</v>
      </c>
      <c r="H136" s="24">
        <f>J136+L136+N136+P136</f>
        <v>9.8550000000000004</v>
      </c>
      <c r="I136" s="24">
        <v>9.9757999999999996</v>
      </c>
      <c r="J136" s="24">
        <v>9.8550000000000004</v>
      </c>
      <c r="K136" s="24">
        <v>0</v>
      </c>
      <c r="L136" s="24">
        <v>0</v>
      </c>
      <c r="M136" s="24"/>
      <c r="N136" s="24"/>
      <c r="O136" s="24"/>
      <c r="P136" s="24"/>
      <c r="Q136" s="24">
        <f>F136-H136</f>
        <v>0.12079999999999913</v>
      </c>
      <c r="R136" s="24">
        <f>IF(ISERROR(H136-G136),"нд",H136-G136)</f>
        <v>-0.12079999999999913</v>
      </c>
      <c r="S136" s="32">
        <f>IF(R136="нд","нд",IFERROR(R136/G136*100,IF(H136&gt;0,100,0)))</f>
        <v>-1.2109304516930885</v>
      </c>
      <c r="T136" s="14"/>
    </row>
    <row r="137" spans="1:20" x14ac:dyDescent="0.2">
      <c r="A137" s="12" t="s">
        <v>116</v>
      </c>
      <c r="B137" s="13" t="s">
        <v>182</v>
      </c>
      <c r="C137" s="14" t="s">
        <v>194</v>
      </c>
      <c r="D137" s="24">
        <v>1.42</v>
      </c>
      <c r="E137" s="24">
        <v>0</v>
      </c>
      <c r="F137" s="24">
        <f>D137-E137</f>
        <v>1.42</v>
      </c>
      <c r="G137" s="24">
        <f>IF(ISERROR(I137+K137+M137+O137),"нд",I137+K137+M137+O137)</f>
        <v>0</v>
      </c>
      <c r="H137" s="24">
        <f>J137+L137+N137+P137</f>
        <v>0</v>
      </c>
      <c r="I137" s="24">
        <v>0</v>
      </c>
      <c r="J137" s="24">
        <v>0</v>
      </c>
      <c r="K137" s="24">
        <v>0</v>
      </c>
      <c r="L137" s="24">
        <v>0</v>
      </c>
      <c r="M137" s="24"/>
      <c r="N137" s="24"/>
      <c r="O137" s="24"/>
      <c r="P137" s="24"/>
      <c r="Q137" s="24">
        <f>F137-H137</f>
        <v>1.42</v>
      </c>
      <c r="R137" s="24">
        <f>IF(ISERROR(H137-G137),"нд",H137-G137)</f>
        <v>0</v>
      </c>
      <c r="S137" s="32">
        <f>IF(R137="нд","нд",IFERROR(R137/G137*100,IF(H137&gt;0,100,0)))</f>
        <v>0</v>
      </c>
      <c r="T137" s="14"/>
    </row>
    <row r="138" spans="1:20" ht="25.5" x14ac:dyDescent="0.2">
      <c r="A138" s="12" t="s">
        <v>116</v>
      </c>
      <c r="B138" s="13" t="s">
        <v>183</v>
      </c>
      <c r="C138" s="14" t="s">
        <v>195</v>
      </c>
      <c r="D138" s="24">
        <v>1.3465</v>
      </c>
      <c r="E138" s="24">
        <v>0</v>
      </c>
      <c r="F138" s="24">
        <f>D138-E138</f>
        <v>1.3465</v>
      </c>
      <c r="G138" s="24">
        <f>IF(ISERROR(I138+K138+M138+O138),"нд",I138+K138+M138+O138)</f>
        <v>1.3465</v>
      </c>
      <c r="H138" s="24">
        <f>J138+L138+N138+P138</f>
        <v>1.4</v>
      </c>
      <c r="I138" s="24">
        <v>0</v>
      </c>
      <c r="J138" s="24">
        <v>0</v>
      </c>
      <c r="K138" s="24">
        <v>1.3465</v>
      </c>
      <c r="L138" s="24">
        <v>1.4</v>
      </c>
      <c r="M138" s="24"/>
      <c r="N138" s="24"/>
      <c r="O138" s="24"/>
      <c r="P138" s="24"/>
      <c r="Q138" s="24">
        <f>F138-H138</f>
        <v>-5.3499999999999881E-2</v>
      </c>
      <c r="R138" s="24">
        <f>IF(ISERROR(H138-G138),"нд",H138-G138)</f>
        <v>5.3499999999999881E-2</v>
      </c>
      <c r="S138" s="32">
        <f>IF(R138="нд","нд",IFERROR(R138/G138*100,IF(H138&gt;0,100,0)))</f>
        <v>3.9732640178239791</v>
      </c>
      <c r="T138" s="14"/>
    </row>
    <row r="139" spans="1:20" x14ac:dyDescent="0.2">
      <c r="A139" s="10" t="s">
        <v>18</v>
      </c>
      <c r="B139" s="19" t="s">
        <v>18</v>
      </c>
      <c r="C139" s="20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33"/>
      <c r="T139" s="20"/>
    </row>
  </sheetData>
  <mergeCells count="22">
    <mergeCell ref="S16:S17"/>
    <mergeCell ref="G15:P15"/>
    <mergeCell ref="Q15:Q17"/>
    <mergeCell ref="R15:S15"/>
    <mergeCell ref="T15:T17"/>
    <mergeCell ref="G16:H16"/>
    <mergeCell ref="I16:J16"/>
    <mergeCell ref="R16:R17"/>
    <mergeCell ref="K16:L16"/>
    <mergeCell ref="M16:N16"/>
    <mergeCell ref="O16:P16"/>
    <mergeCell ref="A4:T4"/>
    <mergeCell ref="A7:T7"/>
    <mergeCell ref="A10:T10"/>
    <mergeCell ref="A12:T12"/>
    <mergeCell ref="A5:T5"/>
    <mergeCell ref="F15:F17"/>
    <mergeCell ref="C15:C17"/>
    <mergeCell ref="D15:D17"/>
    <mergeCell ref="E15:E17"/>
    <mergeCell ref="A15:A17"/>
    <mergeCell ref="B15:B17"/>
  </mergeCells>
  <conditionalFormatting sqref="D79:S83 D19:S76 D77:I77 K77:S77 D85:S91 D139:S139 D93:S123 D127:J127 L127:S127 D128:S137">
    <cfRule type="cellIs" dxfId="8" priority="16" operator="equal">
      <formula>0</formula>
    </cfRule>
  </conditionalFormatting>
  <conditionalFormatting sqref="D78:S78">
    <cfRule type="cellIs" dxfId="7" priority="9" operator="equal">
      <formula>0</formula>
    </cfRule>
  </conditionalFormatting>
  <conditionalFormatting sqref="D84:S84">
    <cfRule type="cellIs" dxfId="6" priority="8" operator="equal">
      <formula>0</formula>
    </cfRule>
  </conditionalFormatting>
  <conditionalFormatting sqref="J77">
    <cfRule type="cellIs" dxfId="5" priority="7" operator="equal">
      <formula>0</formula>
    </cfRule>
  </conditionalFormatting>
  <conditionalFormatting sqref="D92:S92">
    <cfRule type="cellIs" dxfId="4" priority="6" operator="equal">
      <formula>0</formula>
    </cfRule>
  </conditionalFormatting>
  <conditionalFormatting sqref="D138:S138">
    <cfRule type="cellIs" dxfId="3" priority="4" operator="equal">
      <formula>0</formula>
    </cfRule>
  </conditionalFormatting>
  <conditionalFormatting sqref="D124:S125 D126:J126 L126:S126">
    <cfRule type="cellIs" dxfId="2" priority="3" operator="equal">
      <formula>0</formula>
    </cfRule>
  </conditionalFormatting>
  <conditionalFormatting sqref="K127">
    <cfRule type="cellIs" dxfId="1" priority="2" operator="equal">
      <formula>0</formula>
    </cfRule>
  </conditionalFormatting>
  <conditionalFormatting sqref="K126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54" fitToHeight="0" orientation="landscape" r:id="rId1"/>
  <ignoredErrors>
    <ignoredError sqref="D33:Q33 D90:Q90 D116:R116 E121:Q121 T121 T116 D121" formulaRange="1"/>
    <ignoredError sqref="A19 A27:A28" numberStoredAsText="1"/>
    <ignoredError sqref="A29" twoDigitTextYear="1" numberStoredAsText="1"/>
    <ignoredError sqref="A30:A77 A79:A83 A85:A91 A127:A135 A93:A12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№10</dc:title>
  <dc:creator>SalnikovNE</dc:creator>
  <cp:keywords>Отчет ИП 2020 I квартал</cp:keywords>
  <cp:lastModifiedBy/>
  <dcterms:created xsi:type="dcterms:W3CDTF">2015-06-05T18:19:34Z</dcterms:created>
  <dcterms:modified xsi:type="dcterms:W3CDTF">2020-08-13T08:12:06Z</dcterms:modified>
  <cp:contentStatus>готова</cp:contentStatus>
</cp:coreProperties>
</file>