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2260" windowHeight="12645"/>
  </bookViews>
  <sheets>
    <sheet name="Лист1" sheetId="1" r:id="rId1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5" i="1" l="1"/>
  <c r="H125" i="1"/>
  <c r="I124" i="1"/>
  <c r="H124" i="1"/>
  <c r="T124" i="1" s="1"/>
  <c r="U124" i="1" s="1"/>
  <c r="I123" i="1"/>
  <c r="H123" i="1"/>
  <c r="I92" i="1"/>
  <c r="H92" i="1"/>
  <c r="S92" i="1" s="1"/>
  <c r="S124" i="1" l="1"/>
  <c r="T123" i="1"/>
  <c r="U123" i="1" s="1"/>
  <c r="T92" i="1"/>
  <c r="U92" i="1" s="1"/>
  <c r="S123" i="1"/>
  <c r="T125" i="1"/>
  <c r="U125" i="1" s="1"/>
  <c r="S125" i="1"/>
  <c r="I78" i="1" l="1"/>
  <c r="H78" i="1"/>
  <c r="T78" i="1" l="1"/>
  <c r="U78" i="1" s="1"/>
  <c r="S78" i="1"/>
  <c r="F121" i="1"/>
  <c r="F23" i="1" s="1"/>
  <c r="F22" i="1"/>
  <c r="F24" i="1"/>
  <c r="F25" i="1"/>
  <c r="F30" i="1"/>
  <c r="F33" i="1"/>
  <c r="F65" i="1"/>
  <c r="F76" i="1"/>
  <c r="F81" i="1"/>
  <c r="F87" i="1"/>
  <c r="F90" i="1"/>
  <c r="F89" i="1" s="1"/>
  <c r="F29" i="1" l="1"/>
  <c r="F28" i="1" s="1"/>
  <c r="F20" i="1" s="1"/>
  <c r="F80" i="1"/>
  <c r="F64" i="1"/>
  <c r="F63" i="1" l="1"/>
  <c r="F21" i="1" s="1"/>
  <c r="F19" i="1" s="1"/>
  <c r="H68" i="1"/>
  <c r="D90" i="1"/>
  <c r="D89" i="1" s="1"/>
  <c r="E33" i="1" l="1"/>
  <c r="E81" i="1"/>
  <c r="H135" i="1" l="1"/>
  <c r="I135" i="1"/>
  <c r="H136" i="1"/>
  <c r="I136" i="1"/>
  <c r="H137" i="1"/>
  <c r="I137" i="1"/>
  <c r="H138" i="1"/>
  <c r="I138" i="1"/>
  <c r="I134" i="1"/>
  <c r="H134" i="1"/>
  <c r="H126" i="1"/>
  <c r="I126" i="1"/>
  <c r="H127" i="1"/>
  <c r="I127" i="1"/>
  <c r="H128" i="1"/>
  <c r="I128" i="1"/>
  <c r="H129" i="1"/>
  <c r="I129" i="1"/>
  <c r="I122" i="1"/>
  <c r="H122" i="1"/>
  <c r="H93" i="1"/>
  <c r="I93" i="1"/>
  <c r="H94" i="1"/>
  <c r="I94" i="1"/>
  <c r="H95" i="1"/>
  <c r="I95" i="1"/>
  <c r="I91" i="1"/>
  <c r="H91" i="1"/>
  <c r="H83" i="1"/>
  <c r="I83" i="1"/>
  <c r="H84" i="1"/>
  <c r="I84" i="1"/>
  <c r="H85" i="1"/>
  <c r="I85" i="1"/>
  <c r="I82" i="1"/>
  <c r="H82" i="1"/>
  <c r="I77" i="1"/>
  <c r="H77" i="1"/>
  <c r="H67" i="1"/>
  <c r="I67" i="1"/>
  <c r="I68" i="1"/>
  <c r="H69" i="1"/>
  <c r="I69" i="1"/>
  <c r="H70" i="1"/>
  <c r="I70" i="1"/>
  <c r="H71" i="1"/>
  <c r="I71" i="1"/>
  <c r="H72" i="1"/>
  <c r="I72" i="1"/>
  <c r="H73" i="1"/>
  <c r="I73" i="1"/>
  <c r="H74" i="1"/>
  <c r="I74" i="1"/>
  <c r="I66" i="1"/>
  <c r="H66" i="1"/>
  <c r="H34" i="1"/>
  <c r="I34" i="1"/>
  <c r="S91" i="1" l="1"/>
  <c r="S137" i="1"/>
  <c r="S135" i="1"/>
  <c r="H133" i="1"/>
  <c r="T68" i="1" l="1"/>
  <c r="U68" i="1" s="1"/>
  <c r="S136" i="1"/>
  <c r="S138" i="1"/>
  <c r="S134" i="1"/>
  <c r="S126" i="1"/>
  <c r="S127" i="1"/>
  <c r="S128" i="1"/>
  <c r="S129" i="1"/>
  <c r="S122" i="1"/>
  <c r="S93" i="1"/>
  <c r="S94" i="1"/>
  <c r="S95" i="1"/>
  <c r="S83" i="1"/>
  <c r="S84" i="1"/>
  <c r="S85" i="1"/>
  <c r="S82" i="1"/>
  <c r="S77" i="1"/>
  <c r="S76" i="1" s="1"/>
  <c r="S67" i="1"/>
  <c r="S68" i="1"/>
  <c r="S69" i="1"/>
  <c r="S70" i="1"/>
  <c r="S71" i="1"/>
  <c r="S72" i="1"/>
  <c r="S73" i="1"/>
  <c r="S74" i="1"/>
  <c r="S66" i="1"/>
  <c r="T135" i="1"/>
  <c r="U135" i="1" s="1"/>
  <c r="T136" i="1"/>
  <c r="U136" i="1" s="1"/>
  <c r="T137" i="1"/>
  <c r="U137" i="1" s="1"/>
  <c r="T138" i="1"/>
  <c r="U138" i="1" s="1"/>
  <c r="T134" i="1"/>
  <c r="U134" i="1" s="1"/>
  <c r="T126" i="1"/>
  <c r="U126" i="1" s="1"/>
  <c r="T127" i="1"/>
  <c r="U127" i="1" s="1"/>
  <c r="T128" i="1"/>
  <c r="U128" i="1" s="1"/>
  <c r="T129" i="1"/>
  <c r="U129" i="1" s="1"/>
  <c r="T122" i="1"/>
  <c r="U122" i="1" s="1"/>
  <c r="T93" i="1"/>
  <c r="U93" i="1" s="1"/>
  <c r="T94" i="1"/>
  <c r="U94" i="1" s="1"/>
  <c r="T95" i="1"/>
  <c r="U95" i="1" s="1"/>
  <c r="T91" i="1"/>
  <c r="U91" i="1" s="1"/>
  <c r="T83" i="1"/>
  <c r="U83" i="1" s="1"/>
  <c r="T84" i="1"/>
  <c r="U84" i="1" s="1"/>
  <c r="T85" i="1"/>
  <c r="U85" i="1" s="1"/>
  <c r="T82" i="1"/>
  <c r="U82" i="1" s="1"/>
  <c r="T77" i="1"/>
  <c r="U77" i="1" s="1"/>
  <c r="T67" i="1"/>
  <c r="U67" i="1" s="1"/>
  <c r="T69" i="1"/>
  <c r="U69" i="1" s="1"/>
  <c r="T70" i="1"/>
  <c r="U70" i="1" s="1"/>
  <c r="T71" i="1"/>
  <c r="U71" i="1" s="1"/>
  <c r="T72" i="1"/>
  <c r="U72" i="1" s="1"/>
  <c r="T73" i="1"/>
  <c r="U73" i="1" s="1"/>
  <c r="T74" i="1"/>
  <c r="U74" i="1" s="1"/>
  <c r="T66" i="1"/>
  <c r="U66" i="1" s="1"/>
  <c r="T34" i="1"/>
  <c r="U34" i="1" s="1"/>
  <c r="S34" i="1"/>
  <c r="D33" i="1"/>
  <c r="S22" i="1"/>
  <c r="S24" i="1"/>
  <c r="S87" i="1" l="1"/>
  <c r="S133" i="1"/>
  <c r="S25" i="1" s="1"/>
  <c r="S121" i="1"/>
  <c r="S23" i="1" s="1"/>
  <c r="S90" i="1"/>
  <c r="S89" i="1" s="1"/>
  <c r="S81" i="1"/>
  <c r="S65" i="1"/>
  <c r="S64" i="1" s="1"/>
  <c r="S33" i="1"/>
  <c r="S80" i="1" l="1"/>
  <c r="S63" i="1" s="1"/>
  <c r="S21" i="1" s="1"/>
  <c r="H31" i="1" l="1"/>
  <c r="I31" i="1"/>
  <c r="D133" i="1"/>
  <c r="D25" i="1" s="1"/>
  <c r="Q133" i="1"/>
  <c r="Q25" i="1" s="1"/>
  <c r="P133" i="1"/>
  <c r="P25" i="1" s="1"/>
  <c r="O133" i="1"/>
  <c r="O25" i="1" s="1"/>
  <c r="N133" i="1"/>
  <c r="N25" i="1" s="1"/>
  <c r="M133" i="1"/>
  <c r="M25" i="1" s="1"/>
  <c r="L133" i="1"/>
  <c r="L25" i="1" s="1"/>
  <c r="K133" i="1"/>
  <c r="K25" i="1" s="1"/>
  <c r="J133" i="1"/>
  <c r="J25" i="1" s="1"/>
  <c r="I133" i="1"/>
  <c r="H25" i="1"/>
  <c r="G133" i="1"/>
  <c r="G25" i="1" s="1"/>
  <c r="E133" i="1"/>
  <c r="E25" i="1" s="1"/>
  <c r="E121" i="1"/>
  <c r="E23" i="1" s="1"/>
  <c r="G121" i="1"/>
  <c r="G23" i="1" s="1"/>
  <c r="H121" i="1"/>
  <c r="I121" i="1"/>
  <c r="I23" i="1" s="1"/>
  <c r="J121" i="1"/>
  <c r="J23" i="1" s="1"/>
  <c r="K121" i="1"/>
  <c r="K23" i="1" s="1"/>
  <c r="L121" i="1"/>
  <c r="L23" i="1" s="1"/>
  <c r="M121" i="1"/>
  <c r="M23" i="1" s="1"/>
  <c r="N121" i="1"/>
  <c r="N23" i="1" s="1"/>
  <c r="O121" i="1"/>
  <c r="O23" i="1" s="1"/>
  <c r="P121" i="1"/>
  <c r="P23" i="1" s="1"/>
  <c r="Q121" i="1"/>
  <c r="Q23" i="1" s="1"/>
  <c r="D121" i="1"/>
  <c r="D23" i="1" s="1"/>
  <c r="E90" i="1"/>
  <c r="E89" i="1" s="1"/>
  <c r="G90" i="1"/>
  <c r="G89" i="1" s="1"/>
  <c r="H90" i="1"/>
  <c r="I90" i="1"/>
  <c r="I89" i="1" s="1"/>
  <c r="J90" i="1"/>
  <c r="J89" i="1" s="1"/>
  <c r="K90" i="1"/>
  <c r="K89" i="1" s="1"/>
  <c r="L90" i="1"/>
  <c r="L89" i="1" s="1"/>
  <c r="M90" i="1"/>
  <c r="M89" i="1" s="1"/>
  <c r="N90" i="1"/>
  <c r="N89" i="1" s="1"/>
  <c r="O90" i="1"/>
  <c r="O89" i="1" s="1"/>
  <c r="P90" i="1"/>
  <c r="P89" i="1" s="1"/>
  <c r="Q90" i="1"/>
  <c r="Q89" i="1" s="1"/>
  <c r="E87" i="1"/>
  <c r="E80" i="1" s="1"/>
  <c r="G87" i="1"/>
  <c r="H87" i="1"/>
  <c r="I87" i="1"/>
  <c r="J87" i="1"/>
  <c r="K87" i="1"/>
  <c r="L87" i="1"/>
  <c r="M87" i="1"/>
  <c r="N87" i="1"/>
  <c r="O87" i="1"/>
  <c r="P87" i="1"/>
  <c r="Q87" i="1"/>
  <c r="D87" i="1"/>
  <c r="G81" i="1"/>
  <c r="H81" i="1"/>
  <c r="I81" i="1"/>
  <c r="I80" i="1" s="1"/>
  <c r="J81" i="1"/>
  <c r="J80" i="1" s="1"/>
  <c r="K81" i="1"/>
  <c r="K80" i="1" s="1"/>
  <c r="L81" i="1"/>
  <c r="M81" i="1"/>
  <c r="M80" i="1" s="1"/>
  <c r="N81" i="1"/>
  <c r="O81" i="1"/>
  <c r="O80" i="1" s="1"/>
  <c r="P81" i="1"/>
  <c r="Q81" i="1"/>
  <c r="Q80" i="1" s="1"/>
  <c r="D81" i="1"/>
  <c r="D76" i="1"/>
  <c r="E76" i="1"/>
  <c r="G76" i="1"/>
  <c r="H76" i="1"/>
  <c r="I76" i="1"/>
  <c r="J76" i="1"/>
  <c r="K76" i="1"/>
  <c r="L76" i="1"/>
  <c r="M76" i="1"/>
  <c r="N76" i="1"/>
  <c r="O76" i="1"/>
  <c r="P76" i="1"/>
  <c r="Q76" i="1"/>
  <c r="E65" i="1"/>
  <c r="G65" i="1"/>
  <c r="G64" i="1" s="1"/>
  <c r="H65" i="1"/>
  <c r="I65" i="1"/>
  <c r="I64" i="1" s="1"/>
  <c r="J65" i="1"/>
  <c r="J64" i="1" s="1"/>
  <c r="K65" i="1"/>
  <c r="K64" i="1" s="1"/>
  <c r="L65" i="1"/>
  <c r="M65" i="1"/>
  <c r="M64" i="1" s="1"/>
  <c r="N65" i="1"/>
  <c r="N64" i="1" s="1"/>
  <c r="O65" i="1"/>
  <c r="O64" i="1" s="1"/>
  <c r="P65" i="1"/>
  <c r="Q65" i="1"/>
  <c r="Q64" i="1" s="1"/>
  <c r="D65" i="1"/>
  <c r="G33" i="1"/>
  <c r="H33" i="1"/>
  <c r="I33" i="1"/>
  <c r="J33" i="1"/>
  <c r="K33" i="1"/>
  <c r="L33" i="1"/>
  <c r="M33" i="1"/>
  <c r="N33" i="1"/>
  <c r="O33" i="1"/>
  <c r="P33" i="1"/>
  <c r="Q33" i="1"/>
  <c r="D30" i="1"/>
  <c r="D29" i="1" s="1"/>
  <c r="D28" i="1" s="1"/>
  <c r="E30" i="1"/>
  <c r="E29" i="1" s="1"/>
  <c r="E28" i="1" s="1"/>
  <c r="E20" i="1" s="1"/>
  <c r="G30" i="1"/>
  <c r="J30" i="1"/>
  <c r="K30" i="1"/>
  <c r="L30" i="1"/>
  <c r="M30" i="1"/>
  <c r="N30" i="1"/>
  <c r="O30" i="1"/>
  <c r="P30" i="1"/>
  <c r="Q30" i="1"/>
  <c r="E22" i="1"/>
  <c r="G22" i="1"/>
  <c r="H22" i="1"/>
  <c r="I22" i="1"/>
  <c r="J22" i="1"/>
  <c r="K22" i="1"/>
  <c r="L22" i="1"/>
  <c r="M22" i="1"/>
  <c r="N22" i="1"/>
  <c r="O22" i="1"/>
  <c r="P22" i="1"/>
  <c r="Q22" i="1"/>
  <c r="E24" i="1"/>
  <c r="G24" i="1"/>
  <c r="H24" i="1"/>
  <c r="I24" i="1"/>
  <c r="J24" i="1"/>
  <c r="K24" i="1"/>
  <c r="L24" i="1"/>
  <c r="M24" i="1"/>
  <c r="N24" i="1"/>
  <c r="O24" i="1"/>
  <c r="P24" i="1"/>
  <c r="Q24" i="1"/>
  <c r="D24" i="1"/>
  <c r="D22" i="1"/>
  <c r="S31" i="1" l="1"/>
  <c r="S30" i="1" s="1"/>
  <c r="S29" i="1" s="1"/>
  <c r="S28" i="1" s="1"/>
  <c r="S20" i="1" s="1"/>
  <c r="S19" i="1" s="1"/>
  <c r="T24" i="1"/>
  <c r="T121" i="1"/>
  <c r="T76" i="1"/>
  <c r="T81" i="1"/>
  <c r="T87" i="1"/>
  <c r="I25" i="1"/>
  <c r="T25" i="1" s="1"/>
  <c r="T133" i="1"/>
  <c r="T22" i="1"/>
  <c r="T31" i="1"/>
  <c r="U31" i="1" s="1"/>
  <c r="T65" i="1"/>
  <c r="T33" i="1"/>
  <c r="H30" i="1"/>
  <c r="H23" i="1"/>
  <c r="T23" i="1" s="1"/>
  <c r="N80" i="1"/>
  <c r="N63" i="1" s="1"/>
  <c r="N21" i="1" s="1"/>
  <c r="H89" i="1"/>
  <c r="T89" i="1" s="1"/>
  <c r="T90" i="1"/>
  <c r="I30" i="1"/>
  <c r="D80" i="1"/>
  <c r="D64" i="1"/>
  <c r="G80" i="1"/>
  <c r="G63" i="1" s="1"/>
  <c r="G21" i="1" s="1"/>
  <c r="N29" i="1"/>
  <c r="N28" i="1" s="1"/>
  <c r="N20" i="1" s="1"/>
  <c r="J29" i="1"/>
  <c r="J28" i="1" s="1"/>
  <c r="J20" i="1" s="1"/>
  <c r="Q29" i="1"/>
  <c r="Q28" i="1" s="1"/>
  <c r="Q20" i="1" s="1"/>
  <c r="M29" i="1"/>
  <c r="M28" i="1" s="1"/>
  <c r="M20" i="1" s="1"/>
  <c r="I29" i="1"/>
  <c r="I28" i="1" s="1"/>
  <c r="I20" i="1" s="1"/>
  <c r="E64" i="1"/>
  <c r="E63" i="1" s="1"/>
  <c r="E21" i="1" s="1"/>
  <c r="E19" i="1" s="1"/>
  <c r="P80" i="1"/>
  <c r="L80" i="1"/>
  <c r="H80" i="1"/>
  <c r="T80" i="1" s="1"/>
  <c r="Q63" i="1"/>
  <c r="Q21" i="1" s="1"/>
  <c r="M63" i="1"/>
  <c r="M21" i="1" s="1"/>
  <c r="I63" i="1"/>
  <c r="I21" i="1" s="1"/>
  <c r="O63" i="1"/>
  <c r="O21" i="1" s="1"/>
  <c r="K63" i="1"/>
  <c r="K21" i="1" s="1"/>
  <c r="J63" i="1"/>
  <c r="J21" i="1" s="1"/>
  <c r="P64" i="1"/>
  <c r="L64" i="1"/>
  <c r="H64" i="1"/>
  <c r="T64" i="1" s="1"/>
  <c r="P29" i="1"/>
  <c r="P28" i="1" s="1"/>
  <c r="P20" i="1" s="1"/>
  <c r="L29" i="1"/>
  <c r="L28" i="1" s="1"/>
  <c r="L20" i="1" s="1"/>
  <c r="O29" i="1"/>
  <c r="O28" i="1" s="1"/>
  <c r="O20" i="1" s="1"/>
  <c r="K29" i="1"/>
  <c r="K28" i="1" s="1"/>
  <c r="K20" i="1" s="1"/>
  <c r="G29" i="1"/>
  <c r="G28" i="1" s="1"/>
  <c r="G20" i="1" s="1"/>
  <c r="D63" i="1" l="1"/>
  <c r="D21" i="1" s="1"/>
  <c r="O19" i="1"/>
  <c r="L63" i="1"/>
  <c r="L21" i="1" s="1"/>
  <c r="L19" i="1" s="1"/>
  <c r="Q19" i="1"/>
  <c r="K19" i="1"/>
  <c r="T30" i="1"/>
  <c r="H29" i="1"/>
  <c r="H28" i="1" s="1"/>
  <c r="N19" i="1"/>
  <c r="J19" i="1"/>
  <c r="M19" i="1"/>
  <c r="H63" i="1"/>
  <c r="I19" i="1"/>
  <c r="G19" i="1"/>
  <c r="P63" i="1"/>
  <c r="P21" i="1" s="1"/>
  <c r="P19" i="1" s="1"/>
  <c r="T29" i="1" l="1"/>
  <c r="H21" i="1"/>
  <c r="T21" i="1" s="1"/>
  <c r="T63" i="1"/>
  <c r="H20" i="1"/>
  <c r="T20" i="1" s="1"/>
  <c r="T28" i="1"/>
  <c r="H19" i="1" l="1"/>
  <c r="T19" i="1" s="1"/>
  <c r="D20" i="1" l="1"/>
  <c r="D19" i="1" s="1"/>
</calcChain>
</file>

<file path=xl/sharedStrings.xml><?xml version="1.0" encoding="utf-8"?>
<sst xmlns="http://schemas.openxmlformats.org/spreadsheetml/2006/main" count="437" uniqueCount="202">
  <si>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</si>
  <si>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</si>
  <si>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</si>
  <si>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</si>
  <si>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</si>
  <si>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</si>
  <si>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</si>
  <si>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ВСЕГО по инвестиционной программе,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</si>
  <si>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</si>
  <si>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Остаток освоения капитальных вложений на конец отчетного периода, млн. рублей (без НДС)</t>
  </si>
  <si>
    <t>Отклонение от плана освоения по итогам отчетного периода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</si>
  <si>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</si>
  <si>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</si>
  <si>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</si>
  <si>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</si>
  <si>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</si>
  <si>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</si>
  <si>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</si>
  <si>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млн. рублей (без НДС)</t>
  </si>
  <si>
    <t>Г</t>
  </si>
  <si>
    <t>1.1</t>
  </si>
  <si>
    <t>1.2</t>
  </si>
  <si>
    <t>1.3</t>
  </si>
  <si>
    <t>I_172118182</t>
  </si>
  <si>
    <t>1.4</t>
  </si>
  <si>
    <t>1.5</t>
  </si>
  <si>
    <t>G_172121159</t>
  </si>
  <si>
    <t>I_172118178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</si>
  <si>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</si>
  <si>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</si>
  <si>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</si>
  <si>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</si>
  <si>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</si>
  <si>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</si>
  <si>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</si>
  <si>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</si>
  <si>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</si>
  <si>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</si>
  <si>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</si>
  <si>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</si>
  <si>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</si>
  <si>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</si>
  <si>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</si>
  <si>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</si>
  <si>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</si>
  <si>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</si>
  <si>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</si>
  <si>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</si>
  <si>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</si>
  <si>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</si>
  <si>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</si>
  <si>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</si>
  <si>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</si>
  <si>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</si>
  <si>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</si>
  <si>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</si>
  <si>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</si>
  <si>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</si>
  <si>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</si>
  <si>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</si>
  <si>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</si>
  <si>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</si>
  <si>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</si>
  <si>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</si>
  <si>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</si>
  <si>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</si>
  <si>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</si>
  <si>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</si>
  <si>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</si>
  <si>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</si>
  <si>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</si>
  <si>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</si>
  <si>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</si>
  <si>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</si>
  <si>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</si>
  <si>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</si>
  <si>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</si>
  <si>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</si>
  <si>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</si>
  <si>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</si>
  <si>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</si>
  <si>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</si>
  <si>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</si>
  <si>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</si>
  <si>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</si>
  <si>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</si>
  <si>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</si>
  <si>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</si>
  <si>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</si>
  <si>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</si>
  <si>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</si>
  <si>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</si>
  <si>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</si>
  <si>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</si>
  <si>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</si>
  <si>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</si>
  <si>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</si>
  <si>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</si>
  <si>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</si>
  <si>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</si>
  <si>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</si>
  <si>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</si>
  <si>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</si>
  <si>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</si>
  <si>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</si>
  <si>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</si>
  <si>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</si>
  <si>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</si>
  <si>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</si>
  <si>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</si>
  <si>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</si>
  <si>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</si>
  <si>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</si>
  <si>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</si>
  <si>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</si>
  <si>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</si>
  <si>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</si>
  <si>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</si>
  <si>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</si>
  <si>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к приказу Минэнерго России</t>
  </si>
  <si>
    <t>от 25 апреля 2018 г. N 320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</si>
  <si>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</si>
  <si>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</si>
  <si>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…</t>
  </si>
  <si>
    <t>нд</t>
  </si>
  <si>
    <t>Приложение № 12</t>
  </si>
  <si>
    <t xml:space="preserve">  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</si>
  <si>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</si>
  <si>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</si>
  <si>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</si>
  <si>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Фактический объем освоения капитальных вложений на 01.01.2020 года в прогнозных ценах соответствующих лет, млн. рублей (без НДС)</t>
  </si>
  <si>
    <t>Остаток освоения капитальных вложений на 01.01.2020 года, млн. рублей (без НДС)</t>
  </si>
  <si>
    <t>Освоение капитальных вложений 2020 года, млн. рублей (без НДС)</t>
  </si>
  <si>
    <t>Реконструкция ТП-42. Замена трансформатора ТМ 320/10/0,4 на ТМГСУ11 250/10/0,4 с уменьшением мощности на 70кВА</t>
  </si>
  <si>
    <t>G_172120045</t>
  </si>
  <si>
    <t>Реконструкция ТП-61. Замена трансформатора ТМ 400/10/0,4 на ТМГСУ11 250/10/0,4 с уменьшением мощности на 150кВА</t>
  </si>
  <si>
    <t>G_172120046</t>
  </si>
  <si>
    <t>Реконструкция ТП-90. Замена трансформатора ТМ 180/10/0,4 на ТМГСУ11 100/10/0,4 с уменьшением мощности на 80кВА</t>
  </si>
  <si>
    <t>G_172120047</t>
  </si>
  <si>
    <t>Реконструкция ТП-146. Замена трансформатора ТМ 100/10/0,4 на ТМГСУ11 100/10/0,4 (кВА)</t>
  </si>
  <si>
    <t>J_172120205</t>
  </si>
  <si>
    <t>Реконструкция ТП-42. Замена трансформатора ТМ 400/10/0,4 на ТМГСУ11 250/10/0,4 с уменьшением мощности на 150кВА</t>
  </si>
  <si>
    <t>J_172120209</t>
  </si>
  <si>
    <t>Реконструкция ТП-2. Замена трансформатора ТМ 250/10/0,4 на ТМГСУ11 250/10/0,4 (кВА)</t>
  </si>
  <si>
    <t>G_172120050</t>
  </si>
  <si>
    <t>G_172120051</t>
  </si>
  <si>
    <t>G_172120052</t>
  </si>
  <si>
    <t>Модернизация морально и физически устаревшего эл.оборудования РП-6 с количеством ячеек КСО-10шт. (2019г.-5шт., 2020г.-5 шт.)</t>
  </si>
  <si>
    <t>ЭI_172119179</t>
  </si>
  <si>
    <t>Реконструкция ВЛ-10кВ ф.1031 от ВЛ-10кВ до ТП (J_172120207) протяженностью 0,24км</t>
  </si>
  <si>
    <t>J_172120206</t>
  </si>
  <si>
    <t>Реконструкция ВЛ-0,4кВ от ТП-111 (Оптимизация) и ТП (J_172120207) протяжяженноятью 0,32км</t>
  </si>
  <si>
    <t>К_172120218</t>
  </si>
  <si>
    <t>Установка АСКУЭ (ТП-15), кол-во точек 107шт.</t>
  </si>
  <si>
    <t>G_172120125</t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</si>
  <si>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2020</t>
    </r>
    <r>
      <rPr>
        <b/>
        <sz val="12"/>
        <color theme="1"/>
        <rFont val="Times New Roman"/>
        <family val="1"/>
        <charset val="204"/>
      </rPr>
      <t xml:space="preserve"> год</t>
    </r>
  </si>
  <si>
    <t>Строительство КТП при делении ВЛ-0,4кВ от ТП-111 (Оптимизация) мощностью 0,16МВА</t>
  </si>
  <si>
    <t>J_172120207</t>
  </si>
  <si>
    <t>Строительство КТП при делении ВЛ-0,4кВ от ТП-74 (Оптимизация) мощностью 0,16МВА</t>
  </si>
  <si>
    <t>J_172120208</t>
  </si>
  <si>
    <t>Строительство КЛ-10кВ от ВЛ-10кВ ф.1031 до ТП (J_172120207) протяженностью 0,022км</t>
  </si>
  <si>
    <t>J_172120211</t>
  </si>
  <si>
    <t>Строительство КЛ-10кВ от ВЛ-10кВ ф.202 до ТП (J_172120208) протяженностью 0,022км</t>
  </si>
  <si>
    <t>J_172120212</t>
  </si>
  <si>
    <t>Покупка камаза-манипулятора (1 шт.)</t>
  </si>
  <si>
    <t>G_172121176</t>
  </si>
  <si>
    <t>Реконструкция ТП-175. Замена трансформатора ТМ 250/10/0,4 на ТМГСУ11 250/10/0,4 (кВА)</t>
  </si>
  <si>
    <t>Реконструкция ТП-178. Замена трансформатора ТМ 250/10/0,4 на ТМГСУ11 250/10/0,4 (кВА)</t>
  </si>
  <si>
    <t>Реконструкция ТП-610 мощностью 0,16МВА с увеличением мощности на 0,24МВА</t>
  </si>
  <si>
    <t>К_172120227</t>
  </si>
  <si>
    <t>Технологическое присоединение энергопринимающих устройств потребителей максимальной мощностью до 15 кВт (2020г.) включительно, всего</t>
  </si>
  <si>
    <t>Технологическое присоединение энергопринимающих устройств потребителей максимальной мощностью до 150 кВт (2020г.) включительно, всего</t>
  </si>
  <si>
    <t>Модернизация морально и физически устаревшего эл.оборудования ТП-52. РУ-10/0,4кВ с мощноятью тр-ра 0,25МВА с увеличением мощности на 0,15МВА</t>
  </si>
  <si>
    <t>G_172121072</t>
  </si>
  <si>
    <t>Реконструкция ВЛ-10кВ ф.231 протяженностью 3,644км</t>
  </si>
  <si>
    <t>К_172120220</t>
  </si>
  <si>
    <t>Реконструкция ВЛ-10кВ ф.33 протяженностью 0,15км</t>
  </si>
  <si>
    <t>К_172120222</t>
  </si>
  <si>
    <t>Установка АСКУЭ в целях технологического присоединения, кол-во точек в 2018г.-149шт., в 2019г.-149шт., в 2020г.-88шт., в 2021г.-62шт.</t>
  </si>
  <si>
    <t>Установка АСКУЭ согласно ПП №522 от 27.12.2018г., кол-во точек в 2020г.-300шт., 2021г.-295шт.</t>
  </si>
  <si>
    <t>К_172121228</t>
  </si>
  <si>
    <t>Установка АСКУЭ (ТП-112), кол-во точек 132шт.</t>
  </si>
  <si>
    <t>К_172120237</t>
  </si>
  <si>
    <t>Установка АСКУЭ (ТП-153), кол-во точек 98шт.</t>
  </si>
  <si>
    <t>К_172120233</t>
  </si>
  <si>
    <t>Строительство ВЛ-10кВ ф.6 протяженностью 0,34км</t>
  </si>
  <si>
    <t>К_172120221</t>
  </si>
  <si>
    <t>Строительство КЛ-10кВ ф.6 протяженностью 1,455км</t>
  </si>
  <si>
    <t>К_172120219</t>
  </si>
  <si>
    <t>Строительство ТП-620 мощностью 0,16МВА</t>
  </si>
  <si>
    <t>К_172120224</t>
  </si>
  <si>
    <t>Строительство ТП-621 мощностью 1МВА</t>
  </si>
  <si>
    <t>К_172120238</t>
  </si>
  <si>
    <t>Приобретение вычислительной и оргтехники</t>
  </si>
  <si>
    <t>Приобретение основных средств</t>
  </si>
  <si>
    <t>Покупка ГАЗ-27527 "Соболь" (1 шт.)</t>
  </si>
  <si>
    <t>К_172120235</t>
  </si>
  <si>
    <t>Покупка автомобиля Nissan Terrano (1шт.)</t>
  </si>
  <si>
    <t>К_172120229</t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</si>
  <si>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МПИП РБ №247-О от 31.10.2016 г./№243-О от 24.10.2017 г./№347-О от 25.12.2018 г./№209-О от 23.06.2019 г./№174-О от 13.07.2020 г.</t>
    </r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</si>
  <si>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II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2020</t>
    </r>
    <r>
      <rPr>
        <b/>
        <sz val="12"/>
        <color theme="1"/>
        <rFont val="Times New Roman"/>
        <family val="1"/>
        <charset val="204"/>
      </rPr>
      <t xml:space="preserve"> года</t>
    </r>
  </si>
  <si>
    <t>Тех.совет №12-05
от 12.05.2020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</si>
</sst>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22222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1" fillId="0" borderId="0" applyNumberFormat="0" applyFill="0" applyBorder="0" applyAlignment="0" applyProtection="0"/>
  </cellStyleXfs>
  <cellXfs count="52">
    <xf numFmtId="0" fontId="0" fillId="0" borderId="0" xfId="0"/>
    <xf numFmtId="4" fontId="5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/>
    <xf numFmtId="4" fontId="5" fillId="0" borderId="0" xfId="1" applyNumberFormat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165" fontId="5" fillId="0" borderId="0" xfId="1" applyNumberFormat="1" applyFont="1" applyFill="1" applyBorder="1" applyAlignment="1">
      <alignment horizontal="center" vertical="center"/>
    </xf>
    <xf numFmtId="4" fontId="4" fillId="0" borderId="0" xfId="1" applyNumberFormat="1" applyFont="1" applyFill="1" applyBorder="1" applyAlignment="1">
      <alignment horizontal="center" vertical="center"/>
    </xf>
    <xf numFmtId="164" fontId="4" fillId="0" borderId="0" xfId="1" applyNumberFormat="1" applyFont="1" applyFill="1" applyBorder="1" applyAlignment="1">
      <alignment horizontal="center" vertical="center"/>
    </xf>
    <xf numFmtId="165" fontId="4" fillId="0" borderId="0" xfId="1" applyNumberFormat="1" applyFont="1" applyFill="1" applyBorder="1" applyAlignment="1">
      <alignment horizontal="center" vertical="center"/>
    </xf>
    <xf numFmtId="4" fontId="4" fillId="0" borderId="0" xfId="1" applyNumberFormat="1" applyFont="1" applyFill="1" applyBorder="1"/>
    <xf numFmtId="164" fontId="4" fillId="0" borderId="0" xfId="1" applyNumberFormat="1" applyFont="1" applyFill="1" applyBorder="1"/>
    <xf numFmtId="0" fontId="4" fillId="0" borderId="0" xfId="1" applyFont="1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2" fillId="0" borderId="0" xfId="0" applyFont="1" applyBorder="1" applyAlignment="1">
      <alignment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left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49" fontId="4" fillId="3" borderId="1" xfId="1" applyNumberFormat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/>
    <xf numFmtId="0" fontId="5" fillId="0" borderId="1" xfId="1" applyFont="1" applyFill="1" applyBorder="1" applyAlignment="1">
      <alignment horizontal="center" wrapText="1"/>
    </xf>
    <xf numFmtId="4" fontId="4" fillId="2" borderId="1" xfId="1" applyNumberFormat="1" applyFont="1" applyFill="1" applyBorder="1" applyAlignment="1">
      <alignment horizontal="center" vertical="center"/>
    </xf>
    <xf numFmtId="1" fontId="5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/>
    <xf numFmtId="3" fontId="4" fillId="2" borderId="1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vertical="top"/>
    </xf>
    <xf numFmtId="165" fontId="4" fillId="0" borderId="1" xfId="1" applyNumberFormat="1" applyFont="1" applyFill="1" applyBorder="1"/>
    <xf numFmtId="165" fontId="4" fillId="2" borderId="1" xfId="1" applyNumberFormat="1" applyFont="1" applyFill="1" applyBorder="1" applyAlignment="1">
      <alignment horizontal="center" vertical="center" wrapText="1"/>
    </xf>
    <xf numFmtId="165" fontId="3" fillId="2" borderId="1" xfId="3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3" xfId="2"/>
    <cellStyle name="Обычный 7" xfId="1"/>
  </cellStyles>
  <dxfs count="57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M140"/>
  <sheetViews>
    <sheetView tabSelected="1" topLeftCell="A15" zoomScale="85" zoomScaleNormal="85" workbookViewId="0">
      <pane xSplit="3" ySplit="5" topLeftCell="D20" activePane="bottomRight" state="frozen"/>
      <selection activeCell="A15" sqref="A15"/>
      <selection pane="topRight" activeCell="D15" sqref="D15"/>
      <selection pane="bottomLeft" activeCell="A20" sqref="A20"/>
      <selection pane="bottomRight" activeCell="I19" sqref="I19"/>
    </sheetView>
  </sheetViews>
  <sheetFormatPr defaultRowHeight="15" x14ac:dyDescent="0.25"/>
  <cols>
    <col min="1" max="1" width="17.85546875" style="14" customWidth="1"/>
    <col min="2" max="2" width="45" style="13" customWidth="1"/>
    <col min="3" max="3" width="18.5703125" style="14" customWidth="1"/>
    <col min="4" max="5" width="18.85546875" style="13" customWidth="1"/>
    <col min="6" max="7" width="11.5703125" style="13" customWidth="1"/>
    <col min="8" max="17" width="9.85546875" style="13" customWidth="1"/>
    <col min="18" max="19" width="11.5703125" style="13" customWidth="1"/>
    <col min="20" max="20" width="12.28515625" style="13" customWidth="1"/>
    <col min="21" max="21" width="9.140625" style="13"/>
    <col min="22" max="22" width="18.28515625" style="13" customWidth="1"/>
  </cols>
  <sheetData>
    <row r="1" spans="1:39" s="16" customFormat="1" ht="15" customHeight="1" x14ac:dyDescent="0.2">
      <c r="A1" s="15"/>
      <c r="C1" s="17"/>
      <c r="R1" s="18"/>
      <c r="S1" s="18"/>
      <c r="V1" s="19" t="s">
        <v>125</v>
      </c>
    </row>
    <row r="2" spans="1:39" s="16" customFormat="1" ht="15" customHeight="1" x14ac:dyDescent="0.2">
      <c r="A2" s="15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18"/>
      <c r="S2" s="18"/>
      <c r="V2" s="19" t="s">
        <v>119</v>
      </c>
    </row>
    <row r="3" spans="1:39" s="16" customFormat="1" ht="15" customHeight="1" x14ac:dyDescent="0.2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18"/>
      <c r="S3" s="18"/>
      <c r="V3" s="19" t="s">
        <v>120</v>
      </c>
    </row>
    <row r="4" spans="1:39" s="16" customFormat="1" ht="15" customHeight="1" x14ac:dyDescent="0.2">
      <c r="A4" s="50" t="s">
        <v>122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</row>
    <row r="5" spans="1:39" s="16" customFormat="1" ht="15" customHeight="1" x14ac:dyDescent="0.2">
      <c r="A5" s="50" t="s">
        <v>200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</row>
    <row r="6" spans="1:39" s="16" customFormat="1" ht="15" customHeight="1" x14ac:dyDescent="0.2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</row>
    <row r="7" spans="1:39" s="16" customFormat="1" ht="15" customHeight="1" x14ac:dyDescent="0.25">
      <c r="A7" s="49" t="s">
        <v>121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</row>
    <row r="8" spans="1:39" s="16" customFormat="1" ht="15" customHeight="1" x14ac:dyDescent="0.2">
      <c r="A8" s="45" t="s">
        <v>126</v>
      </c>
      <c r="B8" s="45"/>
      <c r="C8" s="45"/>
      <c r="D8" s="45"/>
      <c r="E8" s="45"/>
      <c r="F8" s="45"/>
      <c r="G8" s="45"/>
      <c r="H8" s="45"/>
      <c r="I8" s="45"/>
      <c r="J8" s="45" t="s">
        <v>127</v>
      </c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</row>
    <row r="9" spans="1:39" s="16" customFormat="1" ht="15" customHeight="1" x14ac:dyDescent="0.2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</row>
    <row r="10" spans="1:39" s="16" customFormat="1" ht="15" customHeight="1" x14ac:dyDescent="0.25">
      <c r="A10" s="49" t="s">
        <v>155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</row>
    <row r="11" spans="1:39" s="16" customFormat="1" ht="15" customHeight="1" x14ac:dyDescent="0.25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39" s="16" customFormat="1" ht="15" customHeight="1" x14ac:dyDescent="0.25">
      <c r="A12" s="49" t="s">
        <v>199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</row>
    <row r="13" spans="1:39" s="16" customFormat="1" ht="15" customHeight="1" x14ac:dyDescent="0.2">
      <c r="A13" s="45" t="s">
        <v>128</v>
      </c>
      <c r="B13" s="45"/>
      <c r="C13" s="45"/>
      <c r="D13" s="45"/>
      <c r="E13" s="45"/>
      <c r="F13" s="45"/>
      <c r="G13" s="45"/>
      <c r="H13" s="45"/>
      <c r="I13" s="45"/>
      <c r="J13" s="45" t="s">
        <v>129</v>
      </c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</row>
    <row r="14" spans="1:39" s="16" customFormat="1" ht="15" customHeight="1" x14ac:dyDescent="0.2">
      <c r="A14" s="15"/>
      <c r="C14" s="17"/>
    </row>
    <row r="15" spans="1:39" ht="72" customHeight="1" x14ac:dyDescent="0.25">
      <c r="A15" s="51" t="s">
        <v>0</v>
      </c>
      <c r="B15" s="51" t="s">
        <v>1</v>
      </c>
      <c r="C15" s="51" t="s">
        <v>2</v>
      </c>
      <c r="D15" s="51" t="s">
        <v>8</v>
      </c>
      <c r="E15" s="51" t="s">
        <v>130</v>
      </c>
      <c r="F15" s="51" t="s">
        <v>131</v>
      </c>
      <c r="G15" s="51"/>
      <c r="H15" s="51" t="s">
        <v>132</v>
      </c>
      <c r="I15" s="51"/>
      <c r="J15" s="51"/>
      <c r="K15" s="51"/>
      <c r="L15" s="51"/>
      <c r="M15" s="51"/>
      <c r="N15" s="51"/>
      <c r="O15" s="51"/>
      <c r="P15" s="51"/>
      <c r="Q15" s="51"/>
      <c r="R15" s="51" t="s">
        <v>9</v>
      </c>
      <c r="S15" s="51"/>
      <c r="T15" s="51" t="s">
        <v>10</v>
      </c>
      <c r="U15" s="51"/>
      <c r="V15" s="51" t="s">
        <v>3</v>
      </c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</row>
    <row r="16" spans="1:39" ht="33" customHeight="1" x14ac:dyDescent="0.25">
      <c r="A16" s="51"/>
      <c r="B16" s="51"/>
      <c r="C16" s="51"/>
      <c r="D16" s="51"/>
      <c r="E16" s="51"/>
      <c r="F16" s="51" t="s">
        <v>11</v>
      </c>
      <c r="G16" s="51" t="s">
        <v>12</v>
      </c>
      <c r="H16" s="51" t="s">
        <v>13</v>
      </c>
      <c r="I16" s="51"/>
      <c r="J16" s="51" t="s">
        <v>14</v>
      </c>
      <c r="K16" s="51"/>
      <c r="L16" s="51" t="s">
        <v>15</v>
      </c>
      <c r="M16" s="51"/>
      <c r="N16" s="51" t="s">
        <v>16</v>
      </c>
      <c r="O16" s="51"/>
      <c r="P16" s="51" t="s">
        <v>17</v>
      </c>
      <c r="Q16" s="51"/>
      <c r="R16" s="51" t="s">
        <v>11</v>
      </c>
      <c r="S16" s="51" t="s">
        <v>12</v>
      </c>
      <c r="T16" s="51"/>
      <c r="U16" s="51"/>
      <c r="V16" s="51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</row>
    <row r="17" spans="1:39" ht="33" customHeight="1" x14ac:dyDescent="0.25">
      <c r="A17" s="51"/>
      <c r="B17" s="51"/>
      <c r="C17" s="51"/>
      <c r="D17" s="51"/>
      <c r="E17" s="51"/>
      <c r="F17" s="51"/>
      <c r="G17" s="51"/>
      <c r="H17" s="23" t="s">
        <v>5</v>
      </c>
      <c r="I17" s="23" t="s">
        <v>6</v>
      </c>
      <c r="J17" s="23" t="s">
        <v>5</v>
      </c>
      <c r="K17" s="23" t="s">
        <v>6</v>
      </c>
      <c r="L17" s="23" t="s">
        <v>5</v>
      </c>
      <c r="M17" s="23" t="s">
        <v>6</v>
      </c>
      <c r="N17" s="23" t="s">
        <v>5</v>
      </c>
      <c r="O17" s="23" t="s">
        <v>6</v>
      </c>
      <c r="P17" s="23" t="s">
        <v>5</v>
      </c>
      <c r="Q17" s="23" t="s">
        <v>6</v>
      </c>
      <c r="R17" s="51"/>
      <c r="S17" s="51"/>
      <c r="T17" s="23" t="s">
        <v>18</v>
      </c>
      <c r="U17" s="23" t="s">
        <v>4</v>
      </c>
      <c r="V17" s="51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</row>
    <row r="18" spans="1:39" x14ac:dyDescent="0.25">
      <c r="A18" s="23">
        <v>1</v>
      </c>
      <c r="B18" s="23">
        <v>2</v>
      </c>
      <c r="C18" s="23">
        <v>3</v>
      </c>
      <c r="D18" s="23">
        <v>4</v>
      </c>
      <c r="E18" s="23">
        <v>5</v>
      </c>
      <c r="F18" s="23">
        <v>6</v>
      </c>
      <c r="G18" s="23">
        <v>7</v>
      </c>
      <c r="H18" s="23">
        <v>8</v>
      </c>
      <c r="I18" s="23">
        <v>9</v>
      </c>
      <c r="J18" s="23">
        <v>10</v>
      </c>
      <c r="K18" s="23">
        <v>11</v>
      </c>
      <c r="L18" s="23">
        <v>12</v>
      </c>
      <c r="M18" s="23">
        <v>13</v>
      </c>
      <c r="N18" s="23">
        <v>14</v>
      </c>
      <c r="O18" s="23">
        <v>15</v>
      </c>
      <c r="P18" s="23">
        <v>16</v>
      </c>
      <c r="Q18" s="23">
        <v>17</v>
      </c>
      <c r="R18" s="23">
        <v>18</v>
      </c>
      <c r="S18" s="23">
        <v>19</v>
      </c>
      <c r="T18" s="23">
        <v>20</v>
      </c>
      <c r="U18" s="23">
        <v>21</v>
      </c>
      <c r="V18" s="23">
        <v>22</v>
      </c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</row>
    <row r="19" spans="1:39" x14ac:dyDescent="0.25">
      <c r="A19" s="24" t="s">
        <v>28</v>
      </c>
      <c r="B19" s="25" t="s">
        <v>7</v>
      </c>
      <c r="C19" s="24" t="s">
        <v>19</v>
      </c>
      <c r="D19" s="1">
        <f>SUM(D20:D26)</f>
        <v>4.5568740636933462</v>
      </c>
      <c r="E19" s="1">
        <f t="shared" ref="E19:S19" si="0">SUM(E20:E26)</f>
        <v>0</v>
      </c>
      <c r="F19" s="1">
        <f>SUM(F20:F26)</f>
        <v>4.5568740636933462</v>
      </c>
      <c r="G19" s="1">
        <f t="shared" si="0"/>
        <v>53.915199999999999</v>
      </c>
      <c r="H19" s="1">
        <f t="shared" si="0"/>
        <v>29.571300000000001</v>
      </c>
      <c r="I19" s="1">
        <f t="shared" si="0"/>
        <v>32.398200000000003</v>
      </c>
      <c r="J19" s="1">
        <f t="shared" si="0"/>
        <v>17.158000000000001</v>
      </c>
      <c r="K19" s="1">
        <f t="shared" si="0"/>
        <v>16.842700000000001</v>
      </c>
      <c r="L19" s="1">
        <f t="shared" si="0"/>
        <v>12.4133</v>
      </c>
      <c r="M19" s="1">
        <f t="shared" si="0"/>
        <v>15.5555</v>
      </c>
      <c r="N19" s="1">
        <f t="shared" si="0"/>
        <v>0</v>
      </c>
      <c r="O19" s="1">
        <f t="shared" si="0"/>
        <v>0</v>
      </c>
      <c r="P19" s="1">
        <f t="shared" si="0"/>
        <v>0</v>
      </c>
      <c r="Q19" s="1">
        <f t="shared" si="0"/>
        <v>0</v>
      </c>
      <c r="R19" s="1"/>
      <c r="S19" s="1">
        <f t="shared" si="0"/>
        <v>21.516999999999999</v>
      </c>
      <c r="T19" s="1">
        <f t="shared" ref="T19:T25" si="1">IF(ISERROR(I19-H19),"нд",I19-H19)</f>
        <v>2.826900000000002</v>
      </c>
      <c r="U19" s="40"/>
      <c r="V19" s="2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  <c r="AM19" s="6"/>
    </row>
    <row r="20" spans="1:39" x14ac:dyDescent="0.25">
      <c r="A20" s="24" t="s">
        <v>29</v>
      </c>
      <c r="B20" s="25" t="s">
        <v>30</v>
      </c>
      <c r="C20" s="24" t="s">
        <v>19</v>
      </c>
      <c r="D20" s="1">
        <f>D28</f>
        <v>0</v>
      </c>
      <c r="E20" s="1">
        <f t="shared" ref="E20:Q20" si="2">E28</f>
        <v>0</v>
      </c>
      <c r="F20" s="1">
        <f>F28</f>
        <v>0</v>
      </c>
      <c r="G20" s="1">
        <f t="shared" si="2"/>
        <v>8.7226999999999997</v>
      </c>
      <c r="H20" s="1">
        <f t="shared" si="2"/>
        <v>4.3612000000000002</v>
      </c>
      <c r="I20" s="1">
        <f t="shared" si="2"/>
        <v>7.694</v>
      </c>
      <c r="J20" s="1">
        <f t="shared" si="2"/>
        <v>2.1806000000000001</v>
      </c>
      <c r="K20" s="1">
        <f t="shared" si="2"/>
        <v>1.6272</v>
      </c>
      <c r="L20" s="1">
        <f t="shared" si="2"/>
        <v>2.1806000000000001</v>
      </c>
      <c r="M20" s="1">
        <f t="shared" si="2"/>
        <v>6.0667999999999997</v>
      </c>
      <c r="N20" s="1">
        <f t="shared" si="2"/>
        <v>0</v>
      </c>
      <c r="O20" s="1">
        <f t="shared" si="2"/>
        <v>0</v>
      </c>
      <c r="P20" s="1">
        <f t="shared" si="2"/>
        <v>0</v>
      </c>
      <c r="Q20" s="1">
        <f t="shared" si="2"/>
        <v>0</v>
      </c>
      <c r="R20" s="1"/>
      <c r="S20" s="1">
        <f>S28</f>
        <v>1.0287000000000006</v>
      </c>
      <c r="T20" s="1">
        <f t="shared" si="1"/>
        <v>3.3327999999999998</v>
      </c>
      <c r="U20" s="40"/>
      <c r="V20" s="2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  <c r="AM20" s="6"/>
    </row>
    <row r="21" spans="1:39" ht="25.5" x14ac:dyDescent="0.25">
      <c r="A21" s="24" t="s">
        <v>31</v>
      </c>
      <c r="B21" s="25" t="s">
        <v>32</v>
      </c>
      <c r="C21" s="24" t="s">
        <v>19</v>
      </c>
      <c r="D21" s="1">
        <f>D63</f>
        <v>2.4716905836933458</v>
      </c>
      <c r="E21" s="1">
        <f t="shared" ref="E21:Q21" si="3">E63</f>
        <v>0</v>
      </c>
      <c r="F21" s="1">
        <f>F63</f>
        <v>2.4716905836933458</v>
      </c>
      <c r="G21" s="1">
        <f t="shared" si="3"/>
        <v>18.385100000000001</v>
      </c>
      <c r="H21" s="1">
        <f t="shared" si="3"/>
        <v>12.847899999999999</v>
      </c>
      <c r="I21" s="1">
        <f t="shared" si="3"/>
        <v>14.270299999999999</v>
      </c>
      <c r="J21" s="1">
        <f t="shared" si="3"/>
        <v>6.6642000000000001</v>
      </c>
      <c r="K21" s="1">
        <f t="shared" si="3"/>
        <v>7.0030000000000001</v>
      </c>
      <c r="L21" s="1">
        <f t="shared" si="3"/>
        <v>6.1837</v>
      </c>
      <c r="M21" s="1">
        <f t="shared" si="3"/>
        <v>7.2673000000000005</v>
      </c>
      <c r="N21" s="1">
        <f t="shared" si="3"/>
        <v>0</v>
      </c>
      <c r="O21" s="1">
        <f t="shared" si="3"/>
        <v>0</v>
      </c>
      <c r="P21" s="1">
        <f t="shared" si="3"/>
        <v>0</v>
      </c>
      <c r="Q21" s="1">
        <f t="shared" si="3"/>
        <v>0</v>
      </c>
      <c r="R21" s="1"/>
      <c r="S21" s="1">
        <f>S63</f>
        <v>4.1148000000000007</v>
      </c>
      <c r="T21" s="1">
        <f t="shared" si="1"/>
        <v>1.4223999999999997</v>
      </c>
      <c r="U21" s="40"/>
      <c r="V21" s="2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  <c r="AM21" s="6"/>
    </row>
    <row r="22" spans="1:39" ht="38.25" x14ac:dyDescent="0.25">
      <c r="A22" s="24" t="s">
        <v>33</v>
      </c>
      <c r="B22" s="25" t="s">
        <v>34</v>
      </c>
      <c r="C22" s="24" t="s">
        <v>19</v>
      </c>
      <c r="D22" s="1">
        <f>D116</f>
        <v>0</v>
      </c>
      <c r="E22" s="1">
        <f t="shared" ref="E22:Q22" si="4">E116</f>
        <v>0</v>
      </c>
      <c r="F22" s="1">
        <f>F116</f>
        <v>0</v>
      </c>
      <c r="G22" s="1">
        <f t="shared" si="4"/>
        <v>0</v>
      </c>
      <c r="H22" s="1">
        <f t="shared" si="4"/>
        <v>0</v>
      </c>
      <c r="I22" s="1">
        <f t="shared" si="4"/>
        <v>0</v>
      </c>
      <c r="J22" s="1">
        <f t="shared" si="4"/>
        <v>0</v>
      </c>
      <c r="K22" s="1">
        <f t="shared" si="4"/>
        <v>0</v>
      </c>
      <c r="L22" s="1">
        <f t="shared" si="4"/>
        <v>0</v>
      </c>
      <c r="M22" s="1">
        <f t="shared" si="4"/>
        <v>0</v>
      </c>
      <c r="N22" s="1">
        <f t="shared" si="4"/>
        <v>0</v>
      </c>
      <c r="O22" s="1">
        <f t="shared" si="4"/>
        <v>0</v>
      </c>
      <c r="P22" s="1">
        <f t="shared" si="4"/>
        <v>0</v>
      </c>
      <c r="Q22" s="1">
        <f t="shared" si="4"/>
        <v>0</v>
      </c>
      <c r="R22" s="1"/>
      <c r="S22" s="1">
        <f>S116</f>
        <v>0</v>
      </c>
      <c r="T22" s="1">
        <f t="shared" si="1"/>
        <v>0</v>
      </c>
      <c r="U22" s="40"/>
      <c r="V22" s="2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  <c r="AM22" s="6"/>
    </row>
    <row r="23" spans="1:39" ht="25.5" x14ac:dyDescent="0.25">
      <c r="A23" s="24" t="s">
        <v>35</v>
      </c>
      <c r="B23" s="25" t="s">
        <v>36</v>
      </c>
      <c r="C23" s="24" t="s">
        <v>19</v>
      </c>
      <c r="D23" s="1">
        <f>D121</f>
        <v>2.0851834800000004</v>
      </c>
      <c r="E23" s="1">
        <f t="shared" ref="E23:Q23" si="5">E121</f>
        <v>0</v>
      </c>
      <c r="F23" s="1">
        <f>F121</f>
        <v>2.0851834800000004</v>
      </c>
      <c r="G23" s="1">
        <f t="shared" si="5"/>
        <v>13.921200000000002</v>
      </c>
      <c r="H23" s="1">
        <f t="shared" si="5"/>
        <v>2.9268999999999998</v>
      </c>
      <c r="I23" s="1">
        <f t="shared" si="5"/>
        <v>1.0547</v>
      </c>
      <c r="J23" s="1">
        <f t="shared" si="5"/>
        <v>0</v>
      </c>
      <c r="K23" s="1">
        <f t="shared" si="5"/>
        <v>0</v>
      </c>
      <c r="L23" s="1">
        <f t="shared" si="5"/>
        <v>2.9268999999999998</v>
      </c>
      <c r="M23" s="1">
        <f t="shared" si="5"/>
        <v>1.0547</v>
      </c>
      <c r="N23" s="1">
        <f t="shared" si="5"/>
        <v>0</v>
      </c>
      <c r="O23" s="1">
        <f t="shared" si="5"/>
        <v>0</v>
      </c>
      <c r="P23" s="1">
        <f t="shared" si="5"/>
        <v>0</v>
      </c>
      <c r="Q23" s="1">
        <f t="shared" si="5"/>
        <v>0</v>
      </c>
      <c r="R23" s="1"/>
      <c r="S23" s="1">
        <f>S121</f>
        <v>12.866499999999998</v>
      </c>
      <c r="T23" s="1">
        <f t="shared" si="1"/>
        <v>-1.8721999999999999</v>
      </c>
      <c r="U23" s="40"/>
      <c r="V23" s="2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  <c r="AM23" s="6"/>
    </row>
    <row r="24" spans="1:39" ht="25.5" x14ac:dyDescent="0.25">
      <c r="A24" s="24" t="s">
        <v>37</v>
      </c>
      <c r="B24" s="25" t="s">
        <v>38</v>
      </c>
      <c r="C24" s="24" t="s">
        <v>19</v>
      </c>
      <c r="D24" s="1">
        <f>D131</f>
        <v>0</v>
      </c>
      <c r="E24" s="1">
        <f t="shared" ref="E24:Q24" si="6">E131</f>
        <v>0</v>
      </c>
      <c r="F24" s="1">
        <f>F131</f>
        <v>0</v>
      </c>
      <c r="G24" s="1">
        <f t="shared" si="6"/>
        <v>0</v>
      </c>
      <c r="H24" s="1">
        <f t="shared" si="6"/>
        <v>0</v>
      </c>
      <c r="I24" s="1">
        <f t="shared" si="6"/>
        <v>0</v>
      </c>
      <c r="J24" s="1">
        <f t="shared" si="6"/>
        <v>0</v>
      </c>
      <c r="K24" s="1">
        <f t="shared" si="6"/>
        <v>0</v>
      </c>
      <c r="L24" s="1">
        <f t="shared" si="6"/>
        <v>0</v>
      </c>
      <c r="M24" s="1">
        <f t="shared" si="6"/>
        <v>0</v>
      </c>
      <c r="N24" s="1">
        <f t="shared" si="6"/>
        <v>0</v>
      </c>
      <c r="O24" s="1">
        <f t="shared" si="6"/>
        <v>0</v>
      </c>
      <c r="P24" s="1">
        <f t="shared" si="6"/>
        <v>0</v>
      </c>
      <c r="Q24" s="1">
        <f t="shared" si="6"/>
        <v>0</v>
      </c>
      <c r="R24" s="1"/>
      <c r="S24" s="1">
        <f>S131</f>
        <v>0</v>
      </c>
      <c r="T24" s="1">
        <f t="shared" si="1"/>
        <v>0</v>
      </c>
      <c r="U24" s="40"/>
      <c r="V24" s="2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  <c r="AM24" s="6"/>
    </row>
    <row r="25" spans="1:39" x14ac:dyDescent="0.25">
      <c r="A25" s="24" t="s">
        <v>39</v>
      </c>
      <c r="B25" s="25" t="s">
        <v>40</v>
      </c>
      <c r="C25" s="24" t="s">
        <v>19</v>
      </c>
      <c r="D25" s="1">
        <f>D133</f>
        <v>0</v>
      </c>
      <c r="E25" s="1">
        <f t="shared" ref="E25:Q25" si="7">E133</f>
        <v>0</v>
      </c>
      <c r="F25" s="1">
        <f>F133</f>
        <v>0</v>
      </c>
      <c r="G25" s="1">
        <f t="shared" si="7"/>
        <v>12.886199999999999</v>
      </c>
      <c r="H25" s="1">
        <f t="shared" si="7"/>
        <v>9.4352999999999998</v>
      </c>
      <c r="I25" s="1">
        <f t="shared" si="7"/>
        <v>9.3792000000000009</v>
      </c>
      <c r="J25" s="1">
        <f t="shared" si="7"/>
        <v>8.3132000000000001</v>
      </c>
      <c r="K25" s="1">
        <f t="shared" si="7"/>
        <v>8.2125000000000004</v>
      </c>
      <c r="L25" s="1">
        <f t="shared" si="7"/>
        <v>1.1221000000000001</v>
      </c>
      <c r="M25" s="1">
        <f t="shared" si="7"/>
        <v>1.1667000000000001</v>
      </c>
      <c r="N25" s="1">
        <f t="shared" si="7"/>
        <v>0</v>
      </c>
      <c r="O25" s="1">
        <f t="shared" si="7"/>
        <v>0</v>
      </c>
      <c r="P25" s="1">
        <f t="shared" si="7"/>
        <v>0</v>
      </c>
      <c r="Q25" s="1">
        <f t="shared" si="7"/>
        <v>0</v>
      </c>
      <c r="R25" s="1"/>
      <c r="S25" s="1">
        <f>S133</f>
        <v>3.5070000000000001</v>
      </c>
      <c r="T25" s="1">
        <f t="shared" si="1"/>
        <v>-5.6099999999998929E-2</v>
      </c>
      <c r="U25" s="40"/>
      <c r="V25" s="2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  <c r="AM25" s="6"/>
    </row>
    <row r="26" spans="1:39" x14ac:dyDescent="0.25">
      <c r="A26" s="26"/>
      <c r="B26" s="27"/>
      <c r="C26" s="26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41"/>
      <c r="V26" s="26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8"/>
      <c r="AM26" s="9"/>
    </row>
    <row r="27" spans="1:39" x14ac:dyDescent="0.25">
      <c r="A27" s="24" t="s">
        <v>41</v>
      </c>
      <c r="B27" s="25" t="s">
        <v>42</v>
      </c>
      <c r="C27" s="24" t="s">
        <v>19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40"/>
      <c r="V27" s="2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  <c r="AM27" s="6"/>
    </row>
    <row r="28" spans="1:39" ht="25.5" x14ac:dyDescent="0.25">
      <c r="A28" s="24" t="s">
        <v>20</v>
      </c>
      <c r="B28" s="25" t="s">
        <v>43</v>
      </c>
      <c r="C28" s="24" t="s">
        <v>19</v>
      </c>
      <c r="D28" s="1">
        <f t="shared" ref="D28:Q28" si="8">D29+D38+D43+D58</f>
        <v>0</v>
      </c>
      <c r="E28" s="1">
        <f t="shared" si="8"/>
        <v>0</v>
      </c>
      <c r="F28" s="1">
        <f t="shared" si="8"/>
        <v>0</v>
      </c>
      <c r="G28" s="1">
        <f t="shared" si="8"/>
        <v>8.7226999999999997</v>
      </c>
      <c r="H28" s="1">
        <f t="shared" si="8"/>
        <v>4.3612000000000002</v>
      </c>
      <c r="I28" s="1">
        <f t="shared" si="8"/>
        <v>7.694</v>
      </c>
      <c r="J28" s="1">
        <f t="shared" si="8"/>
        <v>2.1806000000000001</v>
      </c>
      <c r="K28" s="1">
        <f t="shared" si="8"/>
        <v>1.6272</v>
      </c>
      <c r="L28" s="1">
        <f t="shared" si="8"/>
        <v>2.1806000000000001</v>
      </c>
      <c r="M28" s="1">
        <f t="shared" si="8"/>
        <v>6.0667999999999997</v>
      </c>
      <c r="N28" s="1">
        <f t="shared" si="8"/>
        <v>0</v>
      </c>
      <c r="O28" s="1">
        <f t="shared" si="8"/>
        <v>0</v>
      </c>
      <c r="P28" s="1">
        <f t="shared" si="8"/>
        <v>0</v>
      </c>
      <c r="Q28" s="1">
        <f t="shared" si="8"/>
        <v>0</v>
      </c>
      <c r="R28" s="1"/>
      <c r="S28" s="1">
        <f>S29+S38+S43+S58</f>
        <v>1.0287000000000006</v>
      </c>
      <c r="T28" s="1">
        <f>IF(ISERROR(I28-H28),"нд",I28-H28)</f>
        <v>3.3327999999999998</v>
      </c>
      <c r="U28" s="40"/>
      <c r="V28" s="2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  <c r="AM28" s="6"/>
    </row>
    <row r="29" spans="1:39" ht="38.25" x14ac:dyDescent="0.25">
      <c r="A29" s="28" t="s">
        <v>44</v>
      </c>
      <c r="B29" s="29" t="s">
        <v>45</v>
      </c>
      <c r="C29" s="26" t="s">
        <v>19</v>
      </c>
      <c r="D29" s="2">
        <f t="shared" ref="D29:Q29" si="9">D30+D33+D36</f>
        <v>0</v>
      </c>
      <c r="E29" s="2">
        <f t="shared" si="9"/>
        <v>0</v>
      </c>
      <c r="F29" s="2">
        <f t="shared" si="9"/>
        <v>0</v>
      </c>
      <c r="G29" s="2">
        <f t="shared" si="9"/>
        <v>8.7226999999999997</v>
      </c>
      <c r="H29" s="2">
        <f t="shared" si="9"/>
        <v>4.3612000000000002</v>
      </c>
      <c r="I29" s="2">
        <f t="shared" si="9"/>
        <v>7.694</v>
      </c>
      <c r="J29" s="2">
        <f t="shared" si="9"/>
        <v>2.1806000000000001</v>
      </c>
      <c r="K29" s="2">
        <f t="shared" si="9"/>
        <v>1.6272</v>
      </c>
      <c r="L29" s="2">
        <f t="shared" si="9"/>
        <v>2.1806000000000001</v>
      </c>
      <c r="M29" s="2">
        <f t="shared" si="9"/>
        <v>6.0667999999999997</v>
      </c>
      <c r="N29" s="2">
        <f t="shared" si="9"/>
        <v>0</v>
      </c>
      <c r="O29" s="2">
        <f t="shared" si="9"/>
        <v>0</v>
      </c>
      <c r="P29" s="2">
        <f t="shared" si="9"/>
        <v>0</v>
      </c>
      <c r="Q29" s="2">
        <f t="shared" si="9"/>
        <v>0</v>
      </c>
      <c r="R29" s="2"/>
      <c r="S29" s="2">
        <f>S30+S33+S36</f>
        <v>1.0287000000000006</v>
      </c>
      <c r="T29" s="2">
        <f>IF(ISERROR(I29-H29),"нд",I29-H29)</f>
        <v>3.3327999999999998</v>
      </c>
      <c r="U29" s="41"/>
      <c r="V29" s="26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8"/>
      <c r="AM29" s="9"/>
    </row>
    <row r="30" spans="1:39" ht="51" x14ac:dyDescent="0.25">
      <c r="A30" s="28" t="s">
        <v>46</v>
      </c>
      <c r="B30" s="29" t="s">
        <v>47</v>
      </c>
      <c r="C30" s="26" t="s">
        <v>19</v>
      </c>
      <c r="D30" s="2">
        <f t="shared" ref="D30:Q30" si="10">SUM(D31:D32)</f>
        <v>0</v>
      </c>
      <c r="E30" s="2">
        <f t="shared" si="10"/>
        <v>0</v>
      </c>
      <c r="F30" s="2">
        <f t="shared" si="10"/>
        <v>0</v>
      </c>
      <c r="G30" s="2">
        <f t="shared" si="10"/>
        <v>7.2293000000000003</v>
      </c>
      <c r="H30" s="2">
        <f t="shared" si="10"/>
        <v>3.6145999999999998</v>
      </c>
      <c r="I30" s="2">
        <f t="shared" si="10"/>
        <v>7.4867999999999997</v>
      </c>
      <c r="J30" s="2">
        <f>SUM(J31:J32)</f>
        <v>1.8072999999999999</v>
      </c>
      <c r="K30" s="2">
        <f t="shared" si="10"/>
        <v>1.6056999999999999</v>
      </c>
      <c r="L30" s="2">
        <f t="shared" si="10"/>
        <v>1.8072999999999999</v>
      </c>
      <c r="M30" s="2">
        <f t="shared" si="10"/>
        <v>5.8811</v>
      </c>
      <c r="N30" s="2">
        <f t="shared" si="10"/>
        <v>0</v>
      </c>
      <c r="O30" s="2">
        <f t="shared" si="10"/>
        <v>0</v>
      </c>
      <c r="P30" s="2">
        <f t="shared" si="10"/>
        <v>0</v>
      </c>
      <c r="Q30" s="2">
        <f t="shared" si="10"/>
        <v>0</v>
      </c>
      <c r="R30" s="2"/>
      <c r="S30" s="2">
        <f>SUM(S31:S32)</f>
        <v>-0.2574999999999994</v>
      </c>
      <c r="T30" s="2">
        <f>IF(ISERROR(I30-H30),"нд",I30-H30)</f>
        <v>3.8721999999999999</v>
      </c>
      <c r="U30" s="41"/>
      <c r="V30" s="26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8"/>
      <c r="AM30" s="9"/>
    </row>
    <row r="31" spans="1:39" ht="51" x14ac:dyDescent="0.25">
      <c r="A31" s="30" t="s">
        <v>46</v>
      </c>
      <c r="B31" s="33" t="s">
        <v>170</v>
      </c>
      <c r="C31" s="32" t="s">
        <v>19</v>
      </c>
      <c r="D31" s="39" t="s">
        <v>124</v>
      </c>
      <c r="E31" s="39">
        <v>0</v>
      </c>
      <c r="F31" s="32" t="s">
        <v>124</v>
      </c>
      <c r="G31" s="39">
        <v>7.2293000000000003</v>
      </c>
      <c r="H31" s="39">
        <f>IF(ISERROR(J31+L31+N31+P31),"нд",J31+L31+N31+P31)</f>
        <v>3.6145999999999998</v>
      </c>
      <c r="I31" s="39">
        <f>K31+M31+O31+Q31</f>
        <v>7.4867999999999997</v>
      </c>
      <c r="J31" s="39">
        <v>1.8072999999999999</v>
      </c>
      <c r="K31" s="39">
        <v>1.6056999999999999</v>
      </c>
      <c r="L31" s="39">
        <v>1.8072999999999999</v>
      </c>
      <c r="M31" s="39">
        <v>5.8811</v>
      </c>
      <c r="N31" s="39"/>
      <c r="O31" s="39"/>
      <c r="P31" s="39"/>
      <c r="Q31" s="39"/>
      <c r="R31" s="39" t="s">
        <v>124</v>
      </c>
      <c r="S31" s="39">
        <f>IF(H31="нд","нд",G31-I31)</f>
        <v>-0.2574999999999994</v>
      </c>
      <c r="T31" s="39">
        <f>IF(ISERROR(I31-H31),"нд",I31-H31)</f>
        <v>3.8721999999999999</v>
      </c>
      <c r="U31" s="43">
        <f>IF(T31="нд","нд",IFERROR(T31/H31*100,IF(I31&gt;0,100,0)))</f>
        <v>107.12665301831461</v>
      </c>
      <c r="V31" s="47" t="s">
        <v>201</v>
      </c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8"/>
      <c r="AM31" s="9"/>
    </row>
    <row r="32" spans="1:39" x14ac:dyDescent="0.25">
      <c r="A32" s="28" t="s">
        <v>123</v>
      </c>
      <c r="B32" s="29" t="s">
        <v>123</v>
      </c>
      <c r="C32" s="26"/>
      <c r="D32" s="2"/>
      <c r="E32" s="2"/>
      <c r="F32" s="26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41"/>
      <c r="V32" s="26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8"/>
      <c r="AM32" s="9"/>
    </row>
    <row r="33" spans="1:39" ht="51" x14ac:dyDescent="0.25">
      <c r="A33" s="28" t="s">
        <v>48</v>
      </c>
      <c r="B33" s="29" t="s">
        <v>49</v>
      </c>
      <c r="C33" s="26" t="s">
        <v>19</v>
      </c>
      <c r="D33" s="2">
        <f t="shared" ref="D33:Q33" si="11">SUM(D34:D35)</f>
        <v>0</v>
      </c>
      <c r="E33" s="2">
        <f t="shared" si="11"/>
        <v>0</v>
      </c>
      <c r="F33" s="2">
        <f t="shared" si="11"/>
        <v>0</v>
      </c>
      <c r="G33" s="2">
        <f t="shared" si="11"/>
        <v>1.4934000000000001</v>
      </c>
      <c r="H33" s="2">
        <f t="shared" si="11"/>
        <v>0.74660000000000004</v>
      </c>
      <c r="I33" s="2">
        <f t="shared" si="11"/>
        <v>0.2072</v>
      </c>
      <c r="J33" s="2">
        <f t="shared" si="11"/>
        <v>0.37330000000000002</v>
      </c>
      <c r="K33" s="2">
        <f t="shared" si="11"/>
        <v>2.1499999999999998E-2</v>
      </c>
      <c r="L33" s="2">
        <f t="shared" si="11"/>
        <v>0.37330000000000002</v>
      </c>
      <c r="M33" s="2">
        <f t="shared" si="11"/>
        <v>0.1857</v>
      </c>
      <c r="N33" s="2">
        <f t="shared" si="11"/>
        <v>0</v>
      </c>
      <c r="O33" s="2">
        <f t="shared" si="11"/>
        <v>0</v>
      </c>
      <c r="P33" s="2">
        <f t="shared" si="11"/>
        <v>0</v>
      </c>
      <c r="Q33" s="2">
        <f t="shared" si="11"/>
        <v>0</v>
      </c>
      <c r="R33" s="2"/>
      <c r="S33" s="2">
        <f>SUM(S34:S35)</f>
        <v>1.2862</v>
      </c>
      <c r="T33" s="2">
        <f>IF(ISERROR(I33-H33),"нд",I33-H33)</f>
        <v>-0.5394000000000001</v>
      </c>
      <c r="U33" s="41"/>
      <c r="V33" s="26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8"/>
      <c r="AM33" s="9"/>
    </row>
    <row r="34" spans="1:39" ht="51" x14ac:dyDescent="0.25">
      <c r="A34" s="30" t="s">
        <v>48</v>
      </c>
      <c r="B34" s="33" t="s">
        <v>171</v>
      </c>
      <c r="C34" s="32" t="s">
        <v>19</v>
      </c>
      <c r="D34" s="39" t="s">
        <v>124</v>
      </c>
      <c r="E34" s="39">
        <v>0</v>
      </c>
      <c r="F34" s="32" t="s">
        <v>124</v>
      </c>
      <c r="G34" s="39">
        <v>1.4934000000000001</v>
      </c>
      <c r="H34" s="39">
        <f>IF(ISERROR(J34+L34+N34+P34),"нд",J34+L34+N34+P34)</f>
        <v>0.74660000000000004</v>
      </c>
      <c r="I34" s="39">
        <f>K34+M34+O34+Q34</f>
        <v>0.2072</v>
      </c>
      <c r="J34" s="39">
        <v>0.37330000000000002</v>
      </c>
      <c r="K34" s="39">
        <v>2.1499999999999998E-2</v>
      </c>
      <c r="L34" s="39">
        <v>0.37330000000000002</v>
      </c>
      <c r="M34" s="39">
        <v>0.1857</v>
      </c>
      <c r="N34" s="39"/>
      <c r="O34" s="39"/>
      <c r="P34" s="39"/>
      <c r="Q34" s="39"/>
      <c r="R34" s="39" t="s">
        <v>124</v>
      </c>
      <c r="S34" s="39">
        <f>IF(H34="нд","нд",G34-I34)</f>
        <v>1.2862</v>
      </c>
      <c r="T34" s="39">
        <f>IF(ISERROR(I34-H34),"нд",I34-H34)</f>
        <v>-0.5394000000000001</v>
      </c>
      <c r="U34" s="43">
        <f>IF(T34="нд","нд",IFERROR(T34/H34*100,IF(I34&gt;0,100,0)))</f>
        <v>-72.247522100187524</v>
      </c>
      <c r="V34" s="47" t="s">
        <v>201</v>
      </c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8"/>
      <c r="AM34" s="9"/>
    </row>
    <row r="35" spans="1:39" x14ac:dyDescent="0.25">
      <c r="A35" s="28" t="s">
        <v>123</v>
      </c>
      <c r="B35" s="29" t="s">
        <v>123</v>
      </c>
      <c r="C35" s="26"/>
      <c r="D35" s="2"/>
      <c r="E35" s="2"/>
      <c r="F35" s="26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41"/>
      <c r="V35" s="26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8"/>
      <c r="AM35" s="9"/>
    </row>
    <row r="36" spans="1:39" ht="38.25" x14ac:dyDescent="0.25">
      <c r="A36" s="28" t="s">
        <v>50</v>
      </c>
      <c r="B36" s="29" t="s">
        <v>51</v>
      </c>
      <c r="C36" s="26" t="s">
        <v>19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/>
      <c r="S36" s="2">
        <v>0</v>
      </c>
      <c r="T36" s="2">
        <v>0</v>
      </c>
      <c r="U36" s="41"/>
      <c r="V36" s="26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8"/>
      <c r="AM36" s="9"/>
    </row>
    <row r="37" spans="1:39" x14ac:dyDescent="0.25">
      <c r="A37" s="28" t="s">
        <v>123</v>
      </c>
      <c r="B37" s="29" t="s">
        <v>123</v>
      </c>
      <c r="C37" s="26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41"/>
      <c r="V37" s="26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8"/>
      <c r="AM37" s="9"/>
    </row>
    <row r="38" spans="1:39" ht="25.5" x14ac:dyDescent="0.25">
      <c r="A38" s="28" t="s">
        <v>52</v>
      </c>
      <c r="B38" s="29" t="s">
        <v>53</v>
      </c>
      <c r="C38" s="26" t="s">
        <v>19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/>
      <c r="S38" s="2">
        <v>0</v>
      </c>
      <c r="T38" s="2">
        <v>0</v>
      </c>
      <c r="U38" s="41"/>
      <c r="V38" s="26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8"/>
      <c r="AM38" s="9"/>
    </row>
    <row r="39" spans="1:39" ht="51" x14ac:dyDescent="0.25">
      <c r="A39" s="28" t="s">
        <v>54</v>
      </c>
      <c r="B39" s="29" t="s">
        <v>55</v>
      </c>
      <c r="C39" s="26" t="s">
        <v>19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/>
      <c r="S39" s="2">
        <v>0</v>
      </c>
      <c r="T39" s="2">
        <v>0</v>
      </c>
      <c r="U39" s="41"/>
      <c r="V39" s="26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8"/>
      <c r="AM39" s="9"/>
    </row>
    <row r="40" spans="1:39" x14ac:dyDescent="0.25">
      <c r="A40" s="28" t="s">
        <v>123</v>
      </c>
      <c r="B40" s="29" t="s">
        <v>123</v>
      </c>
      <c r="C40" s="26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41"/>
      <c r="V40" s="26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8"/>
      <c r="AM40" s="9"/>
    </row>
    <row r="41" spans="1:39" ht="25.5" x14ac:dyDescent="0.25">
      <c r="A41" s="28" t="s">
        <v>56</v>
      </c>
      <c r="B41" s="29" t="s">
        <v>57</v>
      </c>
      <c r="C41" s="26" t="s">
        <v>19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/>
      <c r="S41" s="2">
        <v>0</v>
      </c>
      <c r="T41" s="2">
        <v>0</v>
      </c>
      <c r="U41" s="41"/>
      <c r="V41" s="26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8"/>
      <c r="AM41" s="9"/>
    </row>
    <row r="42" spans="1:39" x14ac:dyDescent="0.25">
      <c r="A42" s="28" t="s">
        <v>123</v>
      </c>
      <c r="B42" s="29" t="s">
        <v>123</v>
      </c>
      <c r="C42" s="26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41"/>
      <c r="V42" s="26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8"/>
      <c r="AM42" s="9"/>
    </row>
    <row r="43" spans="1:39" ht="38.25" x14ac:dyDescent="0.25">
      <c r="A43" s="28" t="s">
        <v>58</v>
      </c>
      <c r="B43" s="29" t="s">
        <v>59</v>
      </c>
      <c r="C43" s="26" t="s">
        <v>19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/>
      <c r="S43" s="2">
        <v>0</v>
      </c>
      <c r="T43" s="2">
        <v>0</v>
      </c>
      <c r="U43" s="41"/>
      <c r="V43" s="26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8"/>
      <c r="AM43" s="9"/>
    </row>
    <row r="44" spans="1:39" ht="25.5" x14ac:dyDescent="0.25">
      <c r="A44" s="28" t="s">
        <v>60</v>
      </c>
      <c r="B44" s="29" t="s">
        <v>61</v>
      </c>
      <c r="C44" s="26" t="s">
        <v>19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/>
      <c r="S44" s="2">
        <v>0</v>
      </c>
      <c r="T44" s="2">
        <v>0</v>
      </c>
      <c r="U44" s="41"/>
      <c r="V44" s="26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8"/>
      <c r="AM44" s="9"/>
    </row>
    <row r="45" spans="1:39" ht="76.5" x14ac:dyDescent="0.25">
      <c r="A45" s="28" t="s">
        <v>60</v>
      </c>
      <c r="B45" s="29" t="s">
        <v>62</v>
      </c>
      <c r="C45" s="26" t="s">
        <v>19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/>
      <c r="S45" s="2">
        <v>0</v>
      </c>
      <c r="T45" s="2">
        <v>0</v>
      </c>
      <c r="U45" s="41"/>
      <c r="V45" s="26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8"/>
      <c r="AM45" s="9"/>
    </row>
    <row r="46" spans="1:39" x14ac:dyDescent="0.25">
      <c r="A46" s="28" t="s">
        <v>123</v>
      </c>
      <c r="B46" s="29" t="s">
        <v>123</v>
      </c>
      <c r="C46" s="26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41"/>
      <c r="V46" s="26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8"/>
      <c r="AM46" s="9"/>
    </row>
    <row r="47" spans="1:39" ht="63.75" x14ac:dyDescent="0.25">
      <c r="A47" s="28" t="s">
        <v>60</v>
      </c>
      <c r="B47" s="29" t="s">
        <v>63</v>
      </c>
      <c r="C47" s="26" t="s">
        <v>19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/>
      <c r="S47" s="2">
        <v>0</v>
      </c>
      <c r="T47" s="2">
        <v>0</v>
      </c>
      <c r="U47" s="41"/>
      <c r="V47" s="26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8"/>
      <c r="AM47" s="9"/>
    </row>
    <row r="48" spans="1:39" x14ac:dyDescent="0.25">
      <c r="A48" s="28" t="s">
        <v>123</v>
      </c>
      <c r="B48" s="29" t="s">
        <v>123</v>
      </c>
      <c r="C48" s="26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41"/>
      <c r="V48" s="26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8"/>
      <c r="AM48" s="9"/>
    </row>
    <row r="49" spans="1:39" ht="76.5" x14ac:dyDescent="0.25">
      <c r="A49" s="28" t="s">
        <v>60</v>
      </c>
      <c r="B49" s="29" t="s">
        <v>64</v>
      </c>
      <c r="C49" s="26" t="s">
        <v>19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/>
      <c r="S49" s="2">
        <v>0</v>
      </c>
      <c r="T49" s="2">
        <v>0</v>
      </c>
      <c r="U49" s="41"/>
      <c r="V49" s="26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8"/>
      <c r="AM49" s="9"/>
    </row>
    <row r="50" spans="1:39" x14ac:dyDescent="0.25">
      <c r="A50" s="28" t="s">
        <v>123</v>
      </c>
      <c r="B50" s="29" t="s">
        <v>123</v>
      </c>
      <c r="C50" s="26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41"/>
      <c r="V50" s="26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8"/>
      <c r="AM50" s="9"/>
    </row>
    <row r="51" spans="1:39" ht="25.5" x14ac:dyDescent="0.25">
      <c r="A51" s="28" t="s">
        <v>65</v>
      </c>
      <c r="B51" s="29" t="s">
        <v>61</v>
      </c>
      <c r="C51" s="26" t="s">
        <v>19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/>
      <c r="S51" s="2">
        <v>0</v>
      </c>
      <c r="T51" s="2">
        <v>0</v>
      </c>
      <c r="U51" s="41"/>
      <c r="V51" s="26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8"/>
      <c r="AM51" s="9"/>
    </row>
    <row r="52" spans="1:39" ht="76.5" x14ac:dyDescent="0.25">
      <c r="A52" s="28" t="s">
        <v>65</v>
      </c>
      <c r="B52" s="29" t="s">
        <v>62</v>
      </c>
      <c r="C52" s="26" t="s">
        <v>19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/>
      <c r="S52" s="2">
        <v>0</v>
      </c>
      <c r="T52" s="2">
        <v>0</v>
      </c>
      <c r="U52" s="41"/>
      <c r="V52" s="26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8"/>
      <c r="AM52" s="9"/>
    </row>
    <row r="53" spans="1:39" x14ac:dyDescent="0.25">
      <c r="A53" s="28" t="s">
        <v>123</v>
      </c>
      <c r="B53" s="29" t="s">
        <v>123</v>
      </c>
      <c r="C53" s="26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41"/>
      <c r="V53" s="26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8"/>
      <c r="AM53" s="9"/>
    </row>
    <row r="54" spans="1:39" ht="63.75" x14ac:dyDescent="0.25">
      <c r="A54" s="28" t="s">
        <v>65</v>
      </c>
      <c r="B54" s="29" t="s">
        <v>63</v>
      </c>
      <c r="C54" s="26" t="s">
        <v>19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/>
      <c r="S54" s="2">
        <v>0</v>
      </c>
      <c r="T54" s="2">
        <v>0</v>
      </c>
      <c r="U54" s="41"/>
      <c r="V54" s="26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8"/>
      <c r="AM54" s="9"/>
    </row>
    <row r="55" spans="1:39" x14ac:dyDescent="0.25">
      <c r="A55" s="28" t="s">
        <v>123</v>
      </c>
      <c r="B55" s="29" t="s">
        <v>123</v>
      </c>
      <c r="C55" s="26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41"/>
      <c r="V55" s="26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8"/>
      <c r="AM55" s="9"/>
    </row>
    <row r="56" spans="1:39" ht="76.5" x14ac:dyDescent="0.25">
      <c r="A56" s="28" t="s">
        <v>65</v>
      </c>
      <c r="B56" s="29" t="s">
        <v>66</v>
      </c>
      <c r="C56" s="26" t="s">
        <v>19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/>
      <c r="S56" s="2">
        <v>0</v>
      </c>
      <c r="T56" s="2">
        <v>0</v>
      </c>
      <c r="U56" s="41"/>
      <c r="V56" s="26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8"/>
      <c r="AM56" s="9"/>
    </row>
    <row r="57" spans="1:39" x14ac:dyDescent="0.25">
      <c r="A57" s="28" t="s">
        <v>123</v>
      </c>
      <c r="B57" s="29" t="s">
        <v>123</v>
      </c>
      <c r="C57" s="26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41"/>
      <c r="V57" s="26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8"/>
      <c r="AM57" s="9"/>
    </row>
    <row r="58" spans="1:39" ht="63.75" x14ac:dyDescent="0.25">
      <c r="A58" s="28" t="s">
        <v>67</v>
      </c>
      <c r="B58" s="29" t="s">
        <v>68</v>
      </c>
      <c r="C58" s="26" t="s">
        <v>19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2"/>
      <c r="S58" s="2">
        <v>0</v>
      </c>
      <c r="T58" s="2">
        <v>0</v>
      </c>
      <c r="U58" s="41"/>
      <c r="V58" s="26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8"/>
      <c r="AM58" s="9"/>
    </row>
    <row r="59" spans="1:39" ht="51" x14ac:dyDescent="0.25">
      <c r="A59" s="28" t="s">
        <v>69</v>
      </c>
      <c r="B59" s="29" t="s">
        <v>70</v>
      </c>
      <c r="C59" s="26" t="s">
        <v>19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/>
      <c r="S59" s="2">
        <v>0</v>
      </c>
      <c r="T59" s="2">
        <v>0</v>
      </c>
      <c r="U59" s="41"/>
      <c r="V59" s="26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8"/>
      <c r="AM59" s="9"/>
    </row>
    <row r="60" spans="1:39" x14ac:dyDescent="0.25">
      <c r="A60" s="28" t="s">
        <v>123</v>
      </c>
      <c r="B60" s="29" t="s">
        <v>123</v>
      </c>
      <c r="C60" s="26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41"/>
      <c r="V60" s="26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8"/>
      <c r="AM60" s="9"/>
    </row>
    <row r="61" spans="1:39" ht="51" x14ac:dyDescent="0.25">
      <c r="A61" s="28" t="s">
        <v>71</v>
      </c>
      <c r="B61" s="29" t="s">
        <v>72</v>
      </c>
      <c r="C61" s="26" t="s">
        <v>19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2"/>
      <c r="S61" s="2">
        <v>0</v>
      </c>
      <c r="T61" s="2">
        <v>0</v>
      </c>
      <c r="U61" s="41"/>
      <c r="V61" s="26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8"/>
      <c r="AM61" s="9"/>
    </row>
    <row r="62" spans="1:39" x14ac:dyDescent="0.25">
      <c r="A62" s="28" t="s">
        <v>123</v>
      </c>
      <c r="B62" s="29" t="s">
        <v>123</v>
      </c>
      <c r="C62" s="26"/>
      <c r="D62" s="2"/>
      <c r="E62" s="2"/>
      <c r="F62" s="26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41"/>
      <c r="V62" s="26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8"/>
      <c r="AM62" s="9"/>
    </row>
    <row r="63" spans="1:39" ht="25.5" x14ac:dyDescent="0.25">
      <c r="A63" s="34" t="s">
        <v>21</v>
      </c>
      <c r="B63" s="35" t="s">
        <v>73</v>
      </c>
      <c r="C63" s="24" t="s">
        <v>19</v>
      </c>
      <c r="D63" s="1">
        <f t="shared" ref="D63:Q63" si="12">D64+D80+D89+D111</f>
        <v>2.4716905836933458</v>
      </c>
      <c r="E63" s="1">
        <f t="shared" si="12"/>
        <v>0</v>
      </c>
      <c r="F63" s="1">
        <f t="shared" si="12"/>
        <v>2.4716905836933458</v>
      </c>
      <c r="G63" s="1">
        <f t="shared" si="12"/>
        <v>18.385100000000001</v>
      </c>
      <c r="H63" s="1">
        <f t="shared" si="12"/>
        <v>12.847899999999999</v>
      </c>
      <c r="I63" s="1">
        <f t="shared" si="12"/>
        <v>14.270299999999999</v>
      </c>
      <c r="J63" s="1">
        <f t="shared" si="12"/>
        <v>6.6642000000000001</v>
      </c>
      <c r="K63" s="1">
        <f t="shared" si="12"/>
        <v>7.0030000000000001</v>
      </c>
      <c r="L63" s="1">
        <f t="shared" si="12"/>
        <v>6.1837</v>
      </c>
      <c r="M63" s="1">
        <f t="shared" si="12"/>
        <v>7.2673000000000005</v>
      </c>
      <c r="N63" s="1">
        <f t="shared" si="12"/>
        <v>0</v>
      </c>
      <c r="O63" s="1">
        <f t="shared" si="12"/>
        <v>0</v>
      </c>
      <c r="P63" s="1">
        <f t="shared" si="12"/>
        <v>0</v>
      </c>
      <c r="Q63" s="1">
        <f t="shared" si="12"/>
        <v>0</v>
      </c>
      <c r="R63" s="1"/>
      <c r="S63" s="1">
        <f>S64+S80+S89+S111</f>
        <v>4.1148000000000007</v>
      </c>
      <c r="T63" s="1">
        <f>IF(ISERROR(I63-H63),"нд",I63-H63)</f>
        <v>1.4223999999999997</v>
      </c>
      <c r="U63" s="40"/>
      <c r="V63" s="2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5"/>
      <c r="AM63" s="6"/>
    </row>
    <row r="64" spans="1:39" ht="51" x14ac:dyDescent="0.25">
      <c r="A64" s="28" t="s">
        <v>74</v>
      </c>
      <c r="B64" s="29" t="s">
        <v>75</v>
      </c>
      <c r="C64" s="26" t="s">
        <v>19</v>
      </c>
      <c r="D64" s="2">
        <f t="shared" ref="D64:Q64" si="13">D65+D76</f>
        <v>0.55332771000000003</v>
      </c>
      <c r="E64" s="2">
        <f t="shared" si="13"/>
        <v>0</v>
      </c>
      <c r="F64" s="2">
        <f t="shared" si="13"/>
        <v>0.55332771000000003</v>
      </c>
      <c r="G64" s="2">
        <f t="shared" si="13"/>
        <v>9.9329000000000001</v>
      </c>
      <c r="H64" s="2">
        <f t="shared" si="13"/>
        <v>8.2141999999999999</v>
      </c>
      <c r="I64" s="2">
        <f t="shared" si="13"/>
        <v>7.9901</v>
      </c>
      <c r="J64" s="2">
        <f t="shared" si="13"/>
        <v>6.5442999999999998</v>
      </c>
      <c r="K64" s="2">
        <f t="shared" si="13"/>
        <v>6.5442999999999998</v>
      </c>
      <c r="L64" s="2">
        <f t="shared" si="13"/>
        <v>1.6699000000000002</v>
      </c>
      <c r="M64" s="2">
        <f t="shared" si="13"/>
        <v>1.4457999999999998</v>
      </c>
      <c r="N64" s="2">
        <f t="shared" si="13"/>
        <v>0</v>
      </c>
      <c r="O64" s="2">
        <f t="shared" si="13"/>
        <v>0</v>
      </c>
      <c r="P64" s="2">
        <f t="shared" si="13"/>
        <v>0</v>
      </c>
      <c r="Q64" s="2">
        <f t="shared" si="13"/>
        <v>0</v>
      </c>
      <c r="R64" s="2"/>
      <c r="S64" s="2">
        <f>S65+S76</f>
        <v>1.9428000000000003</v>
      </c>
      <c r="T64" s="2">
        <f>IF(ISERROR(I64-H64),"нд",I64-H64)</f>
        <v>-0.22409999999999997</v>
      </c>
      <c r="U64" s="41"/>
      <c r="V64" s="26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8"/>
      <c r="AM64" s="9"/>
    </row>
    <row r="65" spans="1:39" ht="25.5" x14ac:dyDescent="0.25">
      <c r="A65" s="28" t="s">
        <v>76</v>
      </c>
      <c r="B65" s="29" t="s">
        <v>77</v>
      </c>
      <c r="C65" s="26" t="s">
        <v>19</v>
      </c>
      <c r="D65" s="2">
        <f t="shared" ref="D65:Q65" si="14">SUM(D66:D75)</f>
        <v>0.46725871000000002</v>
      </c>
      <c r="E65" s="2">
        <f t="shared" si="14"/>
        <v>0</v>
      </c>
      <c r="F65" s="2">
        <f t="shared" si="14"/>
        <v>0.46725871000000002</v>
      </c>
      <c r="G65" s="2">
        <f t="shared" si="14"/>
        <v>2.7443</v>
      </c>
      <c r="H65" s="2">
        <f t="shared" si="14"/>
        <v>1.0255000000000001</v>
      </c>
      <c r="I65" s="2">
        <f t="shared" si="14"/>
        <v>0.92879999999999985</v>
      </c>
      <c r="J65" s="2">
        <f t="shared" si="14"/>
        <v>0</v>
      </c>
      <c r="K65" s="2">
        <f t="shared" si="14"/>
        <v>0</v>
      </c>
      <c r="L65" s="2">
        <f t="shared" si="14"/>
        <v>1.0255000000000001</v>
      </c>
      <c r="M65" s="2">
        <f t="shared" si="14"/>
        <v>0.92879999999999985</v>
      </c>
      <c r="N65" s="2">
        <f t="shared" si="14"/>
        <v>0</v>
      </c>
      <c r="O65" s="2">
        <f t="shared" si="14"/>
        <v>0</v>
      </c>
      <c r="P65" s="2">
        <f t="shared" si="14"/>
        <v>0</v>
      </c>
      <c r="Q65" s="2">
        <f t="shared" si="14"/>
        <v>0</v>
      </c>
      <c r="R65" s="2"/>
      <c r="S65" s="2">
        <f>SUM(S66:S75)</f>
        <v>1.8155000000000001</v>
      </c>
      <c r="T65" s="2">
        <f>IF(ISERROR(I65-H65),"нд",I65-H65)</f>
        <v>-9.670000000000023E-2</v>
      </c>
      <c r="U65" s="41"/>
      <c r="V65" s="26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8"/>
      <c r="AM65" s="9"/>
    </row>
    <row r="66" spans="1:39" ht="38.25" x14ac:dyDescent="0.25">
      <c r="A66" s="30" t="s">
        <v>76</v>
      </c>
      <c r="B66" s="31" t="s">
        <v>133</v>
      </c>
      <c r="C66" s="32" t="s">
        <v>134</v>
      </c>
      <c r="D66" s="39">
        <v>5.5516000000000003E-2</v>
      </c>
      <c r="E66" s="39">
        <v>0</v>
      </c>
      <c r="F66" s="39">
        <v>5.5516000000000003E-2</v>
      </c>
      <c r="G66" s="39">
        <v>0.30509999999999998</v>
      </c>
      <c r="H66" s="39">
        <f>IF(ISERROR(J66+L66+N66+P66),"нд",J66+L66+N66+P66)</f>
        <v>0</v>
      </c>
      <c r="I66" s="39">
        <f>K66+M66+O66+Q66</f>
        <v>0</v>
      </c>
      <c r="J66" s="39">
        <v>0</v>
      </c>
      <c r="K66" s="39">
        <v>0</v>
      </c>
      <c r="L66" s="39">
        <v>0</v>
      </c>
      <c r="M66" s="39">
        <v>0</v>
      </c>
      <c r="N66" s="39"/>
      <c r="O66" s="39"/>
      <c r="P66" s="39"/>
      <c r="Q66" s="39"/>
      <c r="R66" s="39" t="s">
        <v>124</v>
      </c>
      <c r="S66" s="39">
        <f t="shared" ref="S66:S74" si="15">IF(H66="нд","нд",G66-I66)</f>
        <v>0.30509999999999998</v>
      </c>
      <c r="T66" s="39">
        <f>IF(ISERROR(I66-H66),"нд",I66-H66)</f>
        <v>0</v>
      </c>
      <c r="U66" s="43">
        <f>IF(T66="нд","нд",IFERROR(T66/H66*100,IF(I66&gt;0,100,0)))</f>
        <v>0</v>
      </c>
      <c r="V66" s="32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8"/>
      <c r="AM66" s="9"/>
    </row>
    <row r="67" spans="1:39" ht="38.25" x14ac:dyDescent="0.25">
      <c r="A67" s="30" t="s">
        <v>76</v>
      </c>
      <c r="B67" s="31" t="s">
        <v>141</v>
      </c>
      <c r="C67" s="32" t="s">
        <v>142</v>
      </c>
      <c r="D67" s="39">
        <v>5.5552999999999998E-2</v>
      </c>
      <c r="E67" s="39">
        <v>0</v>
      </c>
      <c r="F67" s="39">
        <v>5.5552999999999998E-2</v>
      </c>
      <c r="G67" s="39">
        <v>0.30530000000000002</v>
      </c>
      <c r="H67" s="39">
        <f t="shared" ref="H67:H74" si="16">IF(ISERROR(J67+L67+N67+P67),"нд",J67+L67+N67+P67)</f>
        <v>0</v>
      </c>
      <c r="I67" s="39">
        <f t="shared" ref="I67:I74" si="17">K67+M67+O67+Q67</f>
        <v>0</v>
      </c>
      <c r="J67" s="39">
        <v>0</v>
      </c>
      <c r="K67" s="39">
        <v>0</v>
      </c>
      <c r="L67" s="39">
        <v>0</v>
      </c>
      <c r="M67" s="39">
        <v>0</v>
      </c>
      <c r="N67" s="39"/>
      <c r="O67" s="39"/>
      <c r="P67" s="39"/>
      <c r="Q67" s="39"/>
      <c r="R67" s="39" t="s">
        <v>124</v>
      </c>
      <c r="S67" s="39">
        <f t="shared" si="15"/>
        <v>0.30530000000000002</v>
      </c>
      <c r="T67" s="39">
        <f t="shared" ref="T67:T74" si="18">IF(ISERROR(I67-H67),"нд",I67-H67)</f>
        <v>0</v>
      </c>
      <c r="U67" s="43">
        <f t="shared" ref="U67:U74" si="19">IF(T67="нд","нд",IFERROR(T67/H67*100,IF(I67&gt;0,100,0)))</f>
        <v>0</v>
      </c>
      <c r="V67" s="32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8"/>
      <c r="AM67" s="9"/>
    </row>
    <row r="68" spans="1:39" ht="38.25" x14ac:dyDescent="0.25">
      <c r="A68" s="30" t="s">
        <v>76</v>
      </c>
      <c r="B68" s="31" t="s">
        <v>135</v>
      </c>
      <c r="C68" s="32" t="s">
        <v>136</v>
      </c>
      <c r="D68" s="39">
        <v>5.5569970000000003E-2</v>
      </c>
      <c r="E68" s="39">
        <v>0</v>
      </c>
      <c r="F68" s="39">
        <v>5.5569970000000003E-2</v>
      </c>
      <c r="G68" s="39">
        <v>0.3054</v>
      </c>
      <c r="H68" s="39">
        <f t="shared" si="16"/>
        <v>0</v>
      </c>
      <c r="I68" s="39">
        <f t="shared" si="17"/>
        <v>0</v>
      </c>
      <c r="J68" s="39">
        <v>0</v>
      </c>
      <c r="K68" s="39">
        <v>0</v>
      </c>
      <c r="L68" s="39">
        <v>0</v>
      </c>
      <c r="M68" s="39">
        <v>0</v>
      </c>
      <c r="N68" s="39"/>
      <c r="O68" s="39"/>
      <c r="P68" s="39"/>
      <c r="Q68" s="39"/>
      <c r="R68" s="39" t="s">
        <v>124</v>
      </c>
      <c r="S68" s="39">
        <f>IF(H68="нд","нд",G68-I68)</f>
        <v>0.3054</v>
      </c>
      <c r="T68" s="39">
        <f>IF(ISERROR(I68-H68),"нд",I68-H68)</f>
        <v>0</v>
      </c>
      <c r="U68" s="43">
        <f t="shared" si="19"/>
        <v>0</v>
      </c>
      <c r="V68" s="32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8"/>
      <c r="AM68" s="9"/>
    </row>
    <row r="69" spans="1:39" ht="38.25" x14ac:dyDescent="0.25">
      <c r="A69" s="30" t="s">
        <v>76</v>
      </c>
      <c r="B69" s="31" t="s">
        <v>137</v>
      </c>
      <c r="C69" s="32" t="s">
        <v>138</v>
      </c>
      <c r="D69" s="39">
        <v>2.9077470000000001E-2</v>
      </c>
      <c r="E69" s="39">
        <v>0</v>
      </c>
      <c r="F69" s="39">
        <v>2.9077470000000001E-2</v>
      </c>
      <c r="G69" s="39">
        <v>0.16120000000000001</v>
      </c>
      <c r="H69" s="39">
        <f t="shared" si="16"/>
        <v>0</v>
      </c>
      <c r="I69" s="39">
        <f t="shared" si="17"/>
        <v>0</v>
      </c>
      <c r="J69" s="39">
        <v>0</v>
      </c>
      <c r="K69" s="39">
        <v>0</v>
      </c>
      <c r="L69" s="39">
        <v>0</v>
      </c>
      <c r="M69" s="39">
        <v>0</v>
      </c>
      <c r="N69" s="39"/>
      <c r="O69" s="39"/>
      <c r="P69" s="39"/>
      <c r="Q69" s="39"/>
      <c r="R69" s="39" t="s">
        <v>124</v>
      </c>
      <c r="S69" s="39">
        <f t="shared" si="15"/>
        <v>0.16120000000000001</v>
      </c>
      <c r="T69" s="39">
        <f t="shared" si="18"/>
        <v>0</v>
      </c>
      <c r="U69" s="43">
        <f t="shared" si="19"/>
        <v>0</v>
      </c>
      <c r="V69" s="32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8"/>
      <c r="AM69" s="9"/>
    </row>
    <row r="70" spans="1:39" ht="25.5" x14ac:dyDescent="0.25">
      <c r="A70" s="30" t="s">
        <v>76</v>
      </c>
      <c r="B70" s="31" t="s">
        <v>139</v>
      </c>
      <c r="C70" s="32" t="s">
        <v>140</v>
      </c>
      <c r="D70" s="39">
        <v>2.8636789999999999E-2</v>
      </c>
      <c r="E70" s="39">
        <v>0</v>
      </c>
      <c r="F70" s="39">
        <v>2.8636789999999999E-2</v>
      </c>
      <c r="G70" s="39">
        <v>0.16120000000000001</v>
      </c>
      <c r="H70" s="39">
        <f t="shared" si="16"/>
        <v>0.16120000000000001</v>
      </c>
      <c r="I70" s="39">
        <f t="shared" si="17"/>
        <v>0.1585</v>
      </c>
      <c r="J70" s="39">
        <v>0</v>
      </c>
      <c r="K70" s="39">
        <v>0</v>
      </c>
      <c r="L70" s="39">
        <v>0.16120000000000001</v>
      </c>
      <c r="M70" s="39">
        <v>0.1585</v>
      </c>
      <c r="N70" s="39"/>
      <c r="O70" s="39"/>
      <c r="P70" s="39"/>
      <c r="Q70" s="39"/>
      <c r="R70" s="39" t="s">
        <v>124</v>
      </c>
      <c r="S70" s="39">
        <f t="shared" si="15"/>
        <v>2.7000000000000079E-3</v>
      </c>
      <c r="T70" s="39">
        <f t="shared" si="18"/>
        <v>-2.7000000000000079E-3</v>
      </c>
      <c r="U70" s="43">
        <f t="shared" si="19"/>
        <v>-1.6749379652605505</v>
      </c>
      <c r="V70" s="32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8"/>
      <c r="AM70" s="9"/>
    </row>
    <row r="71" spans="1:39" ht="25.5" x14ac:dyDescent="0.25">
      <c r="A71" s="30" t="s">
        <v>76</v>
      </c>
      <c r="B71" s="31" t="s">
        <v>143</v>
      </c>
      <c r="C71" s="32" t="s">
        <v>144</v>
      </c>
      <c r="D71" s="39">
        <v>5.2392590000000003E-2</v>
      </c>
      <c r="E71" s="39">
        <v>0</v>
      </c>
      <c r="F71" s="39">
        <v>5.2392590000000003E-2</v>
      </c>
      <c r="G71" s="39">
        <v>0.28810000000000002</v>
      </c>
      <c r="H71" s="39">
        <f t="shared" si="16"/>
        <v>0.28810000000000002</v>
      </c>
      <c r="I71" s="39">
        <f t="shared" si="17"/>
        <v>0.26090000000000002</v>
      </c>
      <c r="J71" s="39">
        <v>0</v>
      </c>
      <c r="K71" s="39">
        <v>0</v>
      </c>
      <c r="L71" s="39">
        <v>0.28810000000000002</v>
      </c>
      <c r="M71" s="39">
        <v>0.26090000000000002</v>
      </c>
      <c r="N71" s="39"/>
      <c r="O71" s="39"/>
      <c r="P71" s="39"/>
      <c r="Q71" s="39"/>
      <c r="R71" s="39" t="s">
        <v>124</v>
      </c>
      <c r="S71" s="39">
        <f t="shared" si="15"/>
        <v>2.7200000000000002E-2</v>
      </c>
      <c r="T71" s="39">
        <f t="shared" si="18"/>
        <v>-2.7200000000000002E-2</v>
      </c>
      <c r="U71" s="43">
        <f t="shared" si="19"/>
        <v>-9.4411662617146828</v>
      </c>
      <c r="V71" s="32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8"/>
      <c r="AM71" s="9"/>
    </row>
    <row r="72" spans="1:39" ht="25.5" x14ac:dyDescent="0.25">
      <c r="A72" s="30" t="s">
        <v>76</v>
      </c>
      <c r="B72" s="31" t="s">
        <v>166</v>
      </c>
      <c r="C72" s="32" t="s">
        <v>145</v>
      </c>
      <c r="D72" s="39">
        <v>5.2398500000000001E-2</v>
      </c>
      <c r="E72" s="39">
        <v>0</v>
      </c>
      <c r="F72" s="39">
        <v>5.2398500000000001E-2</v>
      </c>
      <c r="G72" s="39">
        <v>0.28810000000000002</v>
      </c>
      <c r="H72" s="39">
        <f t="shared" si="16"/>
        <v>0.28810000000000002</v>
      </c>
      <c r="I72" s="39">
        <f t="shared" si="17"/>
        <v>0.25469999999999998</v>
      </c>
      <c r="J72" s="39">
        <v>0</v>
      </c>
      <c r="K72" s="39">
        <v>0</v>
      </c>
      <c r="L72" s="39">
        <v>0.28810000000000002</v>
      </c>
      <c r="M72" s="39">
        <v>0.25469999999999998</v>
      </c>
      <c r="N72" s="39"/>
      <c r="O72" s="39"/>
      <c r="P72" s="39"/>
      <c r="Q72" s="39"/>
      <c r="R72" s="39" t="s">
        <v>124</v>
      </c>
      <c r="S72" s="39">
        <f t="shared" si="15"/>
        <v>3.3400000000000041E-2</v>
      </c>
      <c r="T72" s="39">
        <f t="shared" si="18"/>
        <v>-3.3400000000000041E-2</v>
      </c>
      <c r="U72" s="43">
        <f t="shared" si="19"/>
        <v>-11.593196806664366</v>
      </c>
      <c r="V72" s="47" t="s">
        <v>201</v>
      </c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8"/>
      <c r="AM72" s="9"/>
    </row>
    <row r="73" spans="1:39" ht="25.5" x14ac:dyDescent="0.25">
      <c r="A73" s="30" t="s">
        <v>76</v>
      </c>
      <c r="B73" s="31" t="s">
        <v>167</v>
      </c>
      <c r="C73" s="32" t="s">
        <v>146</v>
      </c>
      <c r="D73" s="39">
        <v>5.2398500000000001E-2</v>
      </c>
      <c r="E73" s="39">
        <v>0</v>
      </c>
      <c r="F73" s="39">
        <v>5.2398500000000001E-2</v>
      </c>
      <c r="G73" s="39">
        <v>0.28810000000000002</v>
      </c>
      <c r="H73" s="39">
        <f t="shared" si="16"/>
        <v>0.28810000000000002</v>
      </c>
      <c r="I73" s="39">
        <f t="shared" si="17"/>
        <v>0.25469999999999998</v>
      </c>
      <c r="J73" s="39">
        <v>0</v>
      </c>
      <c r="K73" s="39">
        <v>0</v>
      </c>
      <c r="L73" s="39">
        <v>0.28810000000000002</v>
      </c>
      <c r="M73" s="39">
        <v>0.25469999999999998</v>
      </c>
      <c r="N73" s="39"/>
      <c r="O73" s="39"/>
      <c r="P73" s="39"/>
      <c r="Q73" s="39"/>
      <c r="R73" s="39" t="s">
        <v>124</v>
      </c>
      <c r="S73" s="39">
        <f t="shared" si="15"/>
        <v>3.3400000000000041E-2</v>
      </c>
      <c r="T73" s="39">
        <f t="shared" si="18"/>
        <v>-3.3400000000000041E-2</v>
      </c>
      <c r="U73" s="43">
        <f t="shared" si="19"/>
        <v>-11.593196806664366</v>
      </c>
      <c r="V73" s="47" t="s">
        <v>201</v>
      </c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8"/>
      <c r="AM73" s="9"/>
    </row>
    <row r="74" spans="1:39" ht="25.5" x14ac:dyDescent="0.25">
      <c r="A74" s="30" t="s">
        <v>76</v>
      </c>
      <c r="B74" s="31" t="s">
        <v>168</v>
      </c>
      <c r="C74" s="32" t="s">
        <v>169</v>
      </c>
      <c r="D74" s="39">
        <v>8.5715890000000003E-2</v>
      </c>
      <c r="E74" s="39">
        <v>0</v>
      </c>
      <c r="F74" s="39">
        <v>8.5715890000000003E-2</v>
      </c>
      <c r="G74" s="39">
        <v>0.64180000000000004</v>
      </c>
      <c r="H74" s="39">
        <f t="shared" si="16"/>
        <v>0</v>
      </c>
      <c r="I74" s="39">
        <f t="shared" si="17"/>
        <v>0</v>
      </c>
      <c r="J74" s="39">
        <v>0</v>
      </c>
      <c r="K74" s="39">
        <v>0</v>
      </c>
      <c r="L74" s="39">
        <v>0</v>
      </c>
      <c r="M74" s="39">
        <v>0</v>
      </c>
      <c r="N74" s="39"/>
      <c r="O74" s="39"/>
      <c r="P74" s="39"/>
      <c r="Q74" s="39"/>
      <c r="R74" s="39" t="s">
        <v>124</v>
      </c>
      <c r="S74" s="39">
        <f t="shared" si="15"/>
        <v>0.64180000000000004</v>
      </c>
      <c r="T74" s="39">
        <f t="shared" si="18"/>
        <v>0</v>
      </c>
      <c r="U74" s="43">
        <f t="shared" si="19"/>
        <v>0</v>
      </c>
      <c r="V74" s="32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8"/>
      <c r="AM74" s="9"/>
    </row>
    <row r="75" spans="1:39" x14ac:dyDescent="0.25">
      <c r="A75" s="28" t="s">
        <v>123</v>
      </c>
      <c r="B75" s="29" t="s">
        <v>123</v>
      </c>
      <c r="C75" s="26"/>
      <c r="D75" s="2"/>
      <c r="E75" s="2"/>
      <c r="F75" s="26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41"/>
      <c r="V75" s="26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8"/>
      <c r="AM75" s="9"/>
    </row>
    <row r="76" spans="1:39" ht="38.25" x14ac:dyDescent="0.25">
      <c r="A76" s="28" t="s">
        <v>78</v>
      </c>
      <c r="B76" s="29" t="s">
        <v>79</v>
      </c>
      <c r="C76" s="26" t="s">
        <v>19</v>
      </c>
      <c r="D76" s="2">
        <f>SUM(D77:D79)</f>
        <v>8.6069000000000007E-2</v>
      </c>
      <c r="E76" s="2">
        <f t="shared" ref="E76:S76" si="20">SUM(E77:E79)</f>
        <v>0</v>
      </c>
      <c r="F76" s="2">
        <f t="shared" si="20"/>
        <v>8.6069000000000007E-2</v>
      </c>
      <c r="G76" s="2">
        <f t="shared" si="20"/>
        <v>7.1886000000000001</v>
      </c>
      <c r="H76" s="2">
        <f t="shared" si="20"/>
        <v>7.1886999999999999</v>
      </c>
      <c r="I76" s="2">
        <f t="shared" si="20"/>
        <v>7.0613000000000001</v>
      </c>
      <c r="J76" s="2">
        <f t="shared" si="20"/>
        <v>6.5442999999999998</v>
      </c>
      <c r="K76" s="2">
        <f t="shared" si="20"/>
        <v>6.5442999999999998</v>
      </c>
      <c r="L76" s="2">
        <f t="shared" si="20"/>
        <v>0.64439999999999997</v>
      </c>
      <c r="M76" s="2">
        <f t="shared" si="20"/>
        <v>0.51700000000000002</v>
      </c>
      <c r="N76" s="2">
        <f t="shared" si="20"/>
        <v>0</v>
      </c>
      <c r="O76" s="2">
        <f t="shared" si="20"/>
        <v>0</v>
      </c>
      <c r="P76" s="2">
        <f t="shared" si="20"/>
        <v>0</v>
      </c>
      <c r="Q76" s="2">
        <f t="shared" si="20"/>
        <v>0</v>
      </c>
      <c r="R76" s="2"/>
      <c r="S76" s="2">
        <f t="shared" si="20"/>
        <v>0.12730000000000019</v>
      </c>
      <c r="T76" s="2">
        <f>IF(ISERROR(I76-H76),"нд",I76-H76)</f>
        <v>-0.12739999999999974</v>
      </c>
      <c r="U76" s="41"/>
      <c r="V76" s="26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8"/>
      <c r="AM76" s="9"/>
    </row>
    <row r="77" spans="1:39" ht="38.25" x14ac:dyDescent="0.25">
      <c r="A77" s="30" t="s">
        <v>78</v>
      </c>
      <c r="B77" s="31" t="s">
        <v>147</v>
      </c>
      <c r="C77" s="32" t="s">
        <v>148</v>
      </c>
      <c r="D77" s="32" t="s">
        <v>124</v>
      </c>
      <c r="E77" s="39">
        <v>0</v>
      </c>
      <c r="F77" s="32" t="s">
        <v>124</v>
      </c>
      <c r="G77" s="39">
        <v>6.5442</v>
      </c>
      <c r="H77" s="39">
        <f>IF(ISERROR(J77+L77+N77+P77),"нд",J77+L77+N77+P77)</f>
        <v>6.5442999999999998</v>
      </c>
      <c r="I77" s="39">
        <f>K77+M77+O77+Q77</f>
        <v>6.5442999999999998</v>
      </c>
      <c r="J77" s="39">
        <v>6.5442999999999998</v>
      </c>
      <c r="K77" s="39">
        <v>6.5442999999999998</v>
      </c>
      <c r="L77" s="39">
        <v>0</v>
      </c>
      <c r="M77" s="39">
        <v>0</v>
      </c>
      <c r="N77" s="39"/>
      <c r="O77" s="39"/>
      <c r="P77" s="39"/>
      <c r="Q77" s="39"/>
      <c r="R77" s="39" t="s">
        <v>124</v>
      </c>
      <c r="S77" s="39">
        <f>IF(H77="нд","нд",G77-I77)</f>
        <v>-9.9999999999766942E-5</v>
      </c>
      <c r="T77" s="39">
        <f>IF(ISERROR(I77-H77),"нд",I77-H77)</f>
        <v>0</v>
      </c>
      <c r="U77" s="43">
        <f>IF(T77="нд","нд",IFERROR(T77/H77*100,IF(I77&gt;0,100,0)))</f>
        <v>0</v>
      </c>
      <c r="V77" s="4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8"/>
      <c r="AM77" s="9"/>
    </row>
    <row r="78" spans="1:39" ht="38.25" x14ac:dyDescent="0.25">
      <c r="A78" s="30" t="s">
        <v>78</v>
      </c>
      <c r="B78" s="31" t="s">
        <v>172</v>
      </c>
      <c r="C78" s="32" t="s">
        <v>173</v>
      </c>
      <c r="D78" s="39">
        <v>8.6069000000000007E-2</v>
      </c>
      <c r="E78" s="39">
        <v>0</v>
      </c>
      <c r="F78" s="39">
        <v>8.6069000000000007E-2</v>
      </c>
      <c r="G78" s="39">
        <v>0.64439999999999997</v>
      </c>
      <c r="H78" s="39">
        <f>IF(ISERROR(J78+L78+N78+P78),"нд",J78+L78+N78+P78)</f>
        <v>0.64439999999999997</v>
      </c>
      <c r="I78" s="39">
        <f>K78+M78+O78+Q78</f>
        <v>0.51700000000000002</v>
      </c>
      <c r="J78" s="39">
        <v>0</v>
      </c>
      <c r="K78" s="39">
        <v>0</v>
      </c>
      <c r="L78" s="39">
        <v>0.64439999999999997</v>
      </c>
      <c r="M78" s="39">
        <v>0.51700000000000002</v>
      </c>
      <c r="N78" s="39"/>
      <c r="O78" s="39"/>
      <c r="P78" s="39"/>
      <c r="Q78" s="39"/>
      <c r="R78" s="39" t="s">
        <v>124</v>
      </c>
      <c r="S78" s="39">
        <f>IF(H78="нд","нд",G78-I78)</f>
        <v>0.12739999999999996</v>
      </c>
      <c r="T78" s="39">
        <f>IF(ISERROR(I78-H78),"нд",I78-H78)</f>
        <v>-0.12739999999999996</v>
      </c>
      <c r="U78" s="43">
        <f>IF(T78="нд","нд",IFERROR(T78/H78*100,IF(I78&gt;0,100,0)))</f>
        <v>-19.770328988206074</v>
      </c>
      <c r="V78" s="47" t="s">
        <v>201</v>
      </c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8"/>
      <c r="AM78" s="9"/>
    </row>
    <row r="79" spans="1:39" x14ac:dyDescent="0.25">
      <c r="A79" s="28" t="s">
        <v>123</v>
      </c>
      <c r="B79" s="29" t="s">
        <v>123</v>
      </c>
      <c r="C79" s="26"/>
      <c r="D79" s="2"/>
      <c r="E79" s="2"/>
      <c r="F79" s="26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41"/>
      <c r="V79" s="26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8"/>
      <c r="AM79" s="9"/>
    </row>
    <row r="80" spans="1:39" ht="38.25" x14ac:dyDescent="0.25">
      <c r="A80" s="28" t="s">
        <v>80</v>
      </c>
      <c r="B80" s="29" t="s">
        <v>81</v>
      </c>
      <c r="C80" s="26" t="s">
        <v>19</v>
      </c>
      <c r="D80" s="2">
        <f t="shared" ref="D80:Q80" si="21">D81+D87</f>
        <v>0.34269561999999998</v>
      </c>
      <c r="E80" s="2">
        <f t="shared" si="21"/>
        <v>0</v>
      </c>
      <c r="F80" s="2">
        <f t="shared" si="21"/>
        <v>0.34269561999999998</v>
      </c>
      <c r="G80" s="2">
        <f t="shared" si="21"/>
        <v>1.8315999999999999</v>
      </c>
      <c r="H80" s="2">
        <f t="shared" si="21"/>
        <v>1.62</v>
      </c>
      <c r="I80" s="2">
        <f t="shared" si="21"/>
        <v>1.6845000000000001</v>
      </c>
      <c r="J80" s="2">
        <f t="shared" si="21"/>
        <v>0.11990000000000001</v>
      </c>
      <c r="K80" s="2">
        <f t="shared" si="21"/>
        <v>0.1193</v>
      </c>
      <c r="L80" s="2">
        <f t="shared" si="21"/>
        <v>1.5001</v>
      </c>
      <c r="M80" s="2">
        <f t="shared" si="21"/>
        <v>1.5652000000000001</v>
      </c>
      <c r="N80" s="2">
        <f t="shared" si="21"/>
        <v>0</v>
      </c>
      <c r="O80" s="2">
        <f t="shared" si="21"/>
        <v>0</v>
      </c>
      <c r="P80" s="2">
        <f t="shared" si="21"/>
        <v>0</v>
      </c>
      <c r="Q80" s="2">
        <f t="shared" si="21"/>
        <v>0</v>
      </c>
      <c r="R80" s="2"/>
      <c r="S80" s="2">
        <f>S81+S87</f>
        <v>0.14709999999999995</v>
      </c>
      <c r="T80" s="2">
        <f t="shared" ref="T80:T85" si="22">IF(ISERROR(I80-H80),"нд",I80-H80)</f>
        <v>6.4500000000000002E-2</v>
      </c>
      <c r="U80" s="41"/>
      <c r="V80" s="26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8"/>
      <c r="AM80" s="9"/>
    </row>
    <row r="81" spans="1:39" ht="25.5" x14ac:dyDescent="0.25">
      <c r="A81" s="28" t="s">
        <v>82</v>
      </c>
      <c r="B81" s="29" t="s">
        <v>83</v>
      </c>
      <c r="C81" s="26" t="s">
        <v>19</v>
      </c>
      <c r="D81" s="2">
        <f t="shared" ref="D81:Q81" si="23">SUM(D82:D86)</f>
        <v>0.34269561999999998</v>
      </c>
      <c r="E81" s="2">
        <f t="shared" si="23"/>
        <v>0</v>
      </c>
      <c r="F81" s="2">
        <f t="shared" si="23"/>
        <v>0.34269561999999998</v>
      </c>
      <c r="G81" s="2">
        <f t="shared" si="23"/>
        <v>1.8315999999999999</v>
      </c>
      <c r="H81" s="2">
        <f t="shared" si="23"/>
        <v>1.62</v>
      </c>
      <c r="I81" s="2">
        <f t="shared" si="23"/>
        <v>1.6845000000000001</v>
      </c>
      <c r="J81" s="2">
        <f t="shared" si="23"/>
        <v>0.11990000000000001</v>
      </c>
      <c r="K81" s="2">
        <f t="shared" si="23"/>
        <v>0.1193</v>
      </c>
      <c r="L81" s="2">
        <f t="shared" si="23"/>
        <v>1.5001</v>
      </c>
      <c r="M81" s="2">
        <f t="shared" si="23"/>
        <v>1.5652000000000001</v>
      </c>
      <c r="N81" s="2">
        <f t="shared" si="23"/>
        <v>0</v>
      </c>
      <c r="O81" s="2">
        <f t="shared" si="23"/>
        <v>0</v>
      </c>
      <c r="P81" s="2">
        <f t="shared" si="23"/>
        <v>0</v>
      </c>
      <c r="Q81" s="2">
        <f t="shared" si="23"/>
        <v>0</v>
      </c>
      <c r="R81" s="2"/>
      <c r="S81" s="2">
        <f>SUM(S82:S86)</f>
        <v>0.14709999999999995</v>
      </c>
      <c r="T81" s="2">
        <f t="shared" si="22"/>
        <v>6.4500000000000002E-2</v>
      </c>
      <c r="U81" s="41"/>
      <c r="V81" s="26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8"/>
      <c r="AM81" s="9"/>
    </row>
    <row r="82" spans="1:39" ht="25.5" x14ac:dyDescent="0.25">
      <c r="A82" s="32" t="s">
        <v>82</v>
      </c>
      <c r="B82" s="31" t="s">
        <v>174</v>
      </c>
      <c r="C82" s="32" t="s">
        <v>175</v>
      </c>
      <c r="D82" s="39">
        <v>0.24010000000000001</v>
      </c>
      <c r="E82" s="39">
        <v>0</v>
      </c>
      <c r="F82" s="39">
        <v>0.24010000000000001</v>
      </c>
      <c r="G82" s="39">
        <v>1.3062</v>
      </c>
      <c r="H82" s="39">
        <f>IF(ISERROR(J82+L82+N82+P82),"нд",J82+L82+N82+P82)</f>
        <v>1.3062</v>
      </c>
      <c r="I82" s="39">
        <f>K82+M82+O82+Q82</f>
        <v>1.3964000000000001</v>
      </c>
      <c r="J82" s="39">
        <v>0</v>
      </c>
      <c r="K82" s="39">
        <v>0</v>
      </c>
      <c r="L82" s="39">
        <v>1.3062</v>
      </c>
      <c r="M82" s="39">
        <v>1.3964000000000001</v>
      </c>
      <c r="N82" s="39"/>
      <c r="O82" s="39"/>
      <c r="P82" s="39"/>
      <c r="Q82" s="39"/>
      <c r="R82" s="39" t="s">
        <v>124</v>
      </c>
      <c r="S82" s="39">
        <f>IF(H82="нд","нд",G82-I82)</f>
        <v>-9.0200000000000058E-2</v>
      </c>
      <c r="T82" s="39">
        <f t="shared" si="22"/>
        <v>9.0200000000000058E-2</v>
      </c>
      <c r="U82" s="43">
        <f>IF(T82="нд","нд",IFERROR(T82/H82*100,IF(I82&gt;0,100,0)))</f>
        <v>6.9055274843056234</v>
      </c>
      <c r="V82" s="32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8"/>
      <c r="AM82" s="9"/>
    </row>
    <row r="83" spans="1:39" x14ac:dyDescent="0.25">
      <c r="A83" s="32" t="s">
        <v>82</v>
      </c>
      <c r="B83" s="31" t="s">
        <v>176</v>
      </c>
      <c r="C83" s="32" t="s">
        <v>177</v>
      </c>
      <c r="D83" s="39">
        <v>4.6309999999999997E-2</v>
      </c>
      <c r="E83" s="39">
        <v>0</v>
      </c>
      <c r="F83" s="39">
        <v>4.6309999999999997E-2</v>
      </c>
      <c r="G83" s="39">
        <v>0.21160000000000001</v>
      </c>
      <c r="H83" s="39">
        <f>IF(ISERROR(J83+L83+N83+P83),"нд",J83+L83+N83+P83)</f>
        <v>0</v>
      </c>
      <c r="I83" s="39">
        <f>K83+M83+O83+Q83</f>
        <v>0</v>
      </c>
      <c r="J83" s="39">
        <v>0</v>
      </c>
      <c r="K83" s="39">
        <v>0</v>
      </c>
      <c r="L83" s="39">
        <v>0</v>
      </c>
      <c r="M83" s="39">
        <v>0</v>
      </c>
      <c r="N83" s="39"/>
      <c r="O83" s="39"/>
      <c r="P83" s="39"/>
      <c r="Q83" s="39"/>
      <c r="R83" s="39" t="s">
        <v>124</v>
      </c>
      <c r="S83" s="39">
        <f>IF(H83="нд","нд",G83-I83)</f>
        <v>0.21160000000000001</v>
      </c>
      <c r="T83" s="39">
        <f t="shared" si="22"/>
        <v>0</v>
      </c>
      <c r="U83" s="43">
        <f>IF(T83="нд","нд",IFERROR(T83/H83*100,IF(I83&gt;0,100,0)))</f>
        <v>0</v>
      </c>
      <c r="V83" s="32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8"/>
      <c r="AM83" s="9"/>
    </row>
    <row r="84" spans="1:39" ht="25.5" x14ac:dyDescent="0.25">
      <c r="A84" s="32" t="s">
        <v>82</v>
      </c>
      <c r="B84" s="31" t="s">
        <v>149</v>
      </c>
      <c r="C84" s="32" t="s">
        <v>150</v>
      </c>
      <c r="D84" s="39">
        <v>3.4799999999999998E-2</v>
      </c>
      <c r="E84" s="39">
        <v>0</v>
      </c>
      <c r="F84" s="39">
        <v>3.4799999999999998E-2</v>
      </c>
      <c r="G84" s="39">
        <v>0.19389999999999999</v>
      </c>
      <c r="H84" s="39">
        <f>IF(ISERROR(J84+L84+N84+P84),"нд",J84+L84+N84+P84)</f>
        <v>0.19389999999999999</v>
      </c>
      <c r="I84" s="39">
        <f>K84+M84+O84+Q84</f>
        <v>0.16880000000000001</v>
      </c>
      <c r="J84" s="39">
        <v>0</v>
      </c>
      <c r="K84" s="39">
        <v>0</v>
      </c>
      <c r="L84" s="39">
        <v>0.19389999999999999</v>
      </c>
      <c r="M84" s="39">
        <v>0.16880000000000001</v>
      </c>
      <c r="N84" s="39"/>
      <c r="O84" s="39"/>
      <c r="P84" s="39"/>
      <c r="Q84" s="39"/>
      <c r="R84" s="39" t="s">
        <v>124</v>
      </c>
      <c r="S84" s="39">
        <f>IF(H84="нд","нд",G84-I84)</f>
        <v>2.5099999999999983E-2</v>
      </c>
      <c r="T84" s="39">
        <f t="shared" si="22"/>
        <v>-2.5099999999999983E-2</v>
      </c>
      <c r="U84" s="43">
        <f>IF(T84="нд","нд",IFERROR(T84/H84*100,IF(I84&gt;0,100,0)))</f>
        <v>-12.944816915936041</v>
      </c>
      <c r="V84" s="47" t="s">
        <v>201</v>
      </c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8"/>
      <c r="AM84" s="9"/>
    </row>
    <row r="85" spans="1:39" ht="25.5" x14ac:dyDescent="0.25">
      <c r="A85" s="32" t="s">
        <v>82</v>
      </c>
      <c r="B85" s="31" t="s">
        <v>151</v>
      </c>
      <c r="C85" s="32" t="s">
        <v>152</v>
      </c>
      <c r="D85" s="39">
        <v>2.148562E-2</v>
      </c>
      <c r="E85" s="39">
        <v>0</v>
      </c>
      <c r="F85" s="39">
        <v>2.148562E-2</v>
      </c>
      <c r="G85" s="39">
        <v>0.11990000000000001</v>
      </c>
      <c r="H85" s="39">
        <f>IF(ISERROR(J85+L85+N85+P85),"нд",J85+L85+N85+P85)</f>
        <v>0.11990000000000001</v>
      </c>
      <c r="I85" s="39">
        <f>K85+M85+O85+Q85</f>
        <v>0.1193</v>
      </c>
      <c r="J85" s="39">
        <v>0.11990000000000001</v>
      </c>
      <c r="K85" s="39">
        <v>0.1193</v>
      </c>
      <c r="L85" s="39">
        <v>0</v>
      </c>
      <c r="M85" s="39">
        <v>0</v>
      </c>
      <c r="N85" s="39"/>
      <c r="O85" s="39"/>
      <c r="P85" s="39"/>
      <c r="Q85" s="39"/>
      <c r="R85" s="39" t="s">
        <v>124</v>
      </c>
      <c r="S85" s="39">
        <f>IF(H85="нд","нд",G85-I85)</f>
        <v>6.0000000000000331E-4</v>
      </c>
      <c r="T85" s="39">
        <f t="shared" si="22"/>
        <v>-6.0000000000000331E-4</v>
      </c>
      <c r="U85" s="43">
        <f>IF(T85="нд","нд",IFERROR(T85/H85*100,IF(I85&gt;0,100,0)))</f>
        <v>-0.50041701417848483</v>
      </c>
      <c r="V85" s="32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8"/>
      <c r="AM85" s="9"/>
    </row>
    <row r="86" spans="1:39" x14ac:dyDescent="0.25">
      <c r="A86" s="28" t="s">
        <v>123</v>
      </c>
      <c r="B86" s="29" t="s">
        <v>123</v>
      </c>
      <c r="C86" s="26"/>
      <c r="D86" s="2"/>
      <c r="E86" s="2"/>
      <c r="F86" s="26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41"/>
      <c r="V86" s="26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8"/>
      <c r="AM86" s="9"/>
    </row>
    <row r="87" spans="1:39" ht="25.5" x14ac:dyDescent="0.25">
      <c r="A87" s="28" t="s">
        <v>84</v>
      </c>
      <c r="B87" s="29" t="s">
        <v>85</v>
      </c>
      <c r="C87" s="26" t="s">
        <v>19</v>
      </c>
      <c r="D87" s="2">
        <f t="shared" ref="D87:Q87" si="24">SUM(D88:D88)</f>
        <v>0</v>
      </c>
      <c r="E87" s="2">
        <f t="shared" si="24"/>
        <v>0</v>
      </c>
      <c r="F87" s="2">
        <f t="shared" si="24"/>
        <v>0</v>
      </c>
      <c r="G87" s="2">
        <f t="shared" si="24"/>
        <v>0</v>
      </c>
      <c r="H87" s="2">
        <f t="shared" si="24"/>
        <v>0</v>
      </c>
      <c r="I87" s="2">
        <f t="shared" si="24"/>
        <v>0</v>
      </c>
      <c r="J87" s="2">
        <f t="shared" si="24"/>
        <v>0</v>
      </c>
      <c r="K87" s="2">
        <f t="shared" si="24"/>
        <v>0</v>
      </c>
      <c r="L87" s="2">
        <f t="shared" si="24"/>
        <v>0</v>
      </c>
      <c r="M87" s="2">
        <f t="shared" si="24"/>
        <v>0</v>
      </c>
      <c r="N87" s="2">
        <f t="shared" si="24"/>
        <v>0</v>
      </c>
      <c r="O87" s="2">
        <f t="shared" si="24"/>
        <v>0</v>
      </c>
      <c r="P87" s="2">
        <f t="shared" si="24"/>
        <v>0</v>
      </c>
      <c r="Q87" s="2">
        <f t="shared" si="24"/>
        <v>0</v>
      </c>
      <c r="R87" s="2"/>
      <c r="S87" s="2">
        <f>SUM(S88:S88)</f>
        <v>0</v>
      </c>
      <c r="T87" s="2">
        <f>IF(ISERROR(I87-H87),"нд",I87-H87)</f>
        <v>0</v>
      </c>
      <c r="U87" s="41"/>
      <c r="V87" s="26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8"/>
      <c r="AM87" s="9"/>
    </row>
    <row r="88" spans="1:39" x14ac:dyDescent="0.25">
      <c r="A88" s="28" t="s">
        <v>123</v>
      </c>
      <c r="B88" s="29" t="s">
        <v>123</v>
      </c>
      <c r="C88" s="26"/>
      <c r="D88" s="2"/>
      <c r="E88" s="2"/>
      <c r="F88" s="26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41"/>
      <c r="V88" s="26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8"/>
      <c r="AM88" s="9"/>
    </row>
    <row r="89" spans="1:39" ht="25.5" x14ac:dyDescent="0.25">
      <c r="A89" s="28" t="s">
        <v>86</v>
      </c>
      <c r="B89" s="29" t="s">
        <v>87</v>
      </c>
      <c r="C89" s="26" t="s">
        <v>19</v>
      </c>
      <c r="D89" s="2">
        <f t="shared" ref="D89:Q89" si="25">D90+D97+D99+D101+D103+D105+D107+D109</f>
        <v>1.575667253693346</v>
      </c>
      <c r="E89" s="2">
        <f t="shared" si="25"/>
        <v>0</v>
      </c>
      <c r="F89" s="2">
        <f t="shared" si="25"/>
        <v>1.575667253693346</v>
      </c>
      <c r="G89" s="2">
        <f t="shared" si="25"/>
        <v>6.6206000000000005</v>
      </c>
      <c r="H89" s="2">
        <f t="shared" si="25"/>
        <v>3.0137</v>
      </c>
      <c r="I89" s="2">
        <f t="shared" si="25"/>
        <v>4.5956999999999999</v>
      </c>
      <c r="J89" s="2">
        <f t="shared" si="25"/>
        <v>0</v>
      </c>
      <c r="K89" s="2">
        <f t="shared" si="25"/>
        <v>0.33939999999999998</v>
      </c>
      <c r="L89" s="2">
        <f t="shared" si="25"/>
        <v>3.0137</v>
      </c>
      <c r="M89" s="2">
        <f t="shared" si="25"/>
        <v>4.2563000000000004</v>
      </c>
      <c r="N89" s="2">
        <f t="shared" si="25"/>
        <v>0</v>
      </c>
      <c r="O89" s="2">
        <f t="shared" si="25"/>
        <v>0</v>
      </c>
      <c r="P89" s="2">
        <f t="shared" si="25"/>
        <v>0</v>
      </c>
      <c r="Q89" s="2">
        <f t="shared" si="25"/>
        <v>0</v>
      </c>
      <c r="R89" s="2"/>
      <c r="S89" s="2">
        <f>S90+S97+S99+S101+S103+S105+S107+S109</f>
        <v>2.0249000000000001</v>
      </c>
      <c r="T89" s="2">
        <f t="shared" ref="T89:T95" si="26">IF(ISERROR(I89-H89),"нд",I89-H89)</f>
        <v>1.5819999999999999</v>
      </c>
      <c r="U89" s="41"/>
      <c r="V89" s="26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8"/>
      <c r="AM89" s="9"/>
    </row>
    <row r="90" spans="1:39" ht="25.5" x14ac:dyDescent="0.25">
      <c r="A90" s="28" t="s">
        <v>88</v>
      </c>
      <c r="B90" s="29" t="s">
        <v>89</v>
      </c>
      <c r="C90" s="26" t="s">
        <v>19</v>
      </c>
      <c r="D90" s="2">
        <f t="shared" ref="D90:Q90" si="27">SUM(D91:D96)</f>
        <v>1.575667253693346</v>
      </c>
      <c r="E90" s="2">
        <f t="shared" si="27"/>
        <v>0</v>
      </c>
      <c r="F90" s="2">
        <f t="shared" si="27"/>
        <v>1.575667253693346</v>
      </c>
      <c r="G90" s="2">
        <f t="shared" si="27"/>
        <v>6.6206000000000005</v>
      </c>
      <c r="H90" s="2">
        <f t="shared" si="27"/>
        <v>3.0137</v>
      </c>
      <c r="I90" s="2">
        <f t="shared" si="27"/>
        <v>4.5956999999999999</v>
      </c>
      <c r="J90" s="2">
        <f t="shared" si="27"/>
        <v>0</v>
      </c>
      <c r="K90" s="2">
        <f t="shared" si="27"/>
        <v>0.33939999999999998</v>
      </c>
      <c r="L90" s="2">
        <f t="shared" si="27"/>
        <v>3.0137</v>
      </c>
      <c r="M90" s="2">
        <f t="shared" si="27"/>
        <v>4.2563000000000004</v>
      </c>
      <c r="N90" s="2">
        <f t="shared" si="27"/>
        <v>0</v>
      </c>
      <c r="O90" s="2">
        <f t="shared" si="27"/>
        <v>0</v>
      </c>
      <c r="P90" s="2">
        <f t="shared" si="27"/>
        <v>0</v>
      </c>
      <c r="Q90" s="2">
        <f t="shared" si="27"/>
        <v>0</v>
      </c>
      <c r="R90" s="2"/>
      <c r="S90" s="2">
        <f>SUM(S91:S96)</f>
        <v>2.0249000000000001</v>
      </c>
      <c r="T90" s="2">
        <f t="shared" si="26"/>
        <v>1.5819999999999999</v>
      </c>
      <c r="U90" s="41"/>
      <c r="V90" s="26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8"/>
      <c r="AM90" s="9"/>
    </row>
    <row r="91" spans="1:39" ht="38.25" x14ac:dyDescent="0.25">
      <c r="A91" s="30" t="s">
        <v>88</v>
      </c>
      <c r="B91" s="31" t="s">
        <v>178</v>
      </c>
      <c r="C91" s="32" t="s">
        <v>23</v>
      </c>
      <c r="D91" s="39" t="s">
        <v>124</v>
      </c>
      <c r="E91" s="39">
        <v>0</v>
      </c>
      <c r="F91" s="39" t="s">
        <v>124</v>
      </c>
      <c r="G91" s="39">
        <v>0.79730000000000001</v>
      </c>
      <c r="H91" s="39">
        <f>IF(ISERROR(J91+L91+N91+P91),"нд",J91+L91+N91+P91)</f>
        <v>0</v>
      </c>
      <c r="I91" s="39">
        <f>K91+M91+O91+Q91</f>
        <v>1.1785999999999999</v>
      </c>
      <c r="J91" s="39">
        <v>0</v>
      </c>
      <c r="K91" s="39">
        <v>0.33939999999999998</v>
      </c>
      <c r="L91" s="39">
        <v>0</v>
      </c>
      <c r="M91" s="39">
        <v>0.83919999999999995</v>
      </c>
      <c r="N91" s="39"/>
      <c r="O91" s="39"/>
      <c r="P91" s="39"/>
      <c r="Q91" s="39"/>
      <c r="R91" s="39" t="s">
        <v>124</v>
      </c>
      <c r="S91" s="39">
        <f>IF(H91="нд","нд",G91-I91)</f>
        <v>-0.38129999999999986</v>
      </c>
      <c r="T91" s="39">
        <f t="shared" si="26"/>
        <v>1.1785999999999999</v>
      </c>
      <c r="U91" s="43">
        <f>IF(T91="нд","нд",IFERROR(T91/H91*100,IF(I91&gt;0,100,0)))</f>
        <v>100</v>
      </c>
      <c r="V91" s="47" t="s">
        <v>201</v>
      </c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8"/>
      <c r="AM91" s="9"/>
    </row>
    <row r="92" spans="1:39" ht="25.5" x14ac:dyDescent="0.25">
      <c r="A92" s="30" t="s">
        <v>88</v>
      </c>
      <c r="B92" s="31" t="s">
        <v>179</v>
      </c>
      <c r="C92" s="32" t="s">
        <v>180</v>
      </c>
      <c r="D92" s="39">
        <v>1.0234999999999999</v>
      </c>
      <c r="E92" s="39">
        <v>0</v>
      </c>
      <c r="F92" s="39">
        <v>1.0234999999999999</v>
      </c>
      <c r="G92" s="39">
        <v>2.8096000000000001</v>
      </c>
      <c r="H92" s="39">
        <f>IF(ISERROR(J92+L92+N92+P92),"нд",J92+L92+N92+P92)</f>
        <v>0</v>
      </c>
      <c r="I92" s="39">
        <f>K92+M92+O92+Q92</f>
        <v>0</v>
      </c>
      <c r="J92" s="39">
        <v>0</v>
      </c>
      <c r="K92" s="39">
        <v>0</v>
      </c>
      <c r="L92" s="39">
        <v>0</v>
      </c>
      <c r="M92" s="39">
        <v>0</v>
      </c>
      <c r="N92" s="39"/>
      <c r="O92" s="39"/>
      <c r="P92" s="39"/>
      <c r="Q92" s="39"/>
      <c r="R92" s="39" t="s">
        <v>124</v>
      </c>
      <c r="S92" s="39">
        <f>IF(H92="нд","нд",G92-I92)</f>
        <v>2.8096000000000001</v>
      </c>
      <c r="T92" s="39">
        <f t="shared" ref="T92" si="28">IF(ISERROR(I92-H92),"нд",I92-H92)</f>
        <v>0</v>
      </c>
      <c r="U92" s="43">
        <f>IF(T92="нд","нд",IFERROR(T92/H92*100,IF(I92&gt;0,100,0)))</f>
        <v>0</v>
      </c>
      <c r="V92" s="32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8"/>
      <c r="AM92" s="9"/>
    </row>
    <row r="93" spans="1:39" ht="25.5" x14ac:dyDescent="0.25">
      <c r="A93" s="30" t="s">
        <v>88</v>
      </c>
      <c r="B93" s="31" t="s">
        <v>153</v>
      </c>
      <c r="C93" s="32" t="s">
        <v>154</v>
      </c>
      <c r="D93" s="39">
        <v>0.15749191000000001</v>
      </c>
      <c r="E93" s="39">
        <v>0</v>
      </c>
      <c r="F93" s="39">
        <v>0.15749191000000001</v>
      </c>
      <c r="G93" s="39">
        <v>0.85940000000000005</v>
      </c>
      <c r="H93" s="39">
        <f>IF(ISERROR(J93+L93+N93+P93),"нд",J93+L93+N93+P93)</f>
        <v>0.85940000000000005</v>
      </c>
      <c r="I93" s="39">
        <f>K93+M93+O93+Q93</f>
        <v>1.1926000000000001</v>
      </c>
      <c r="J93" s="39">
        <v>0</v>
      </c>
      <c r="K93" s="39">
        <v>0</v>
      </c>
      <c r="L93" s="39">
        <v>0.85940000000000005</v>
      </c>
      <c r="M93" s="39">
        <v>1.1926000000000001</v>
      </c>
      <c r="N93" s="39"/>
      <c r="O93" s="39"/>
      <c r="P93" s="39"/>
      <c r="Q93" s="39"/>
      <c r="R93" s="39" t="s">
        <v>124</v>
      </c>
      <c r="S93" s="39">
        <f>IF(H93="нд","нд",G93-I93)</f>
        <v>-0.33320000000000005</v>
      </c>
      <c r="T93" s="39">
        <f t="shared" si="26"/>
        <v>0.33320000000000005</v>
      </c>
      <c r="U93" s="43">
        <f>IF(T93="нд","нд",IFERROR(T93/H93*100,IF(I93&gt;0,100,0)))</f>
        <v>38.771235745869213</v>
      </c>
      <c r="V93" s="47" t="s">
        <v>201</v>
      </c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8"/>
      <c r="AM93" s="9"/>
    </row>
    <row r="94" spans="1:39" x14ac:dyDescent="0.25">
      <c r="A94" s="30" t="s">
        <v>88</v>
      </c>
      <c r="B94" s="31" t="s">
        <v>181</v>
      </c>
      <c r="C94" s="32" t="s">
        <v>182</v>
      </c>
      <c r="D94" s="39">
        <v>0.22609193</v>
      </c>
      <c r="E94" s="39">
        <v>0</v>
      </c>
      <c r="F94" s="39">
        <v>0.22609193</v>
      </c>
      <c r="G94" s="39">
        <v>1.2341</v>
      </c>
      <c r="H94" s="39">
        <f>IF(ISERROR(J94+L94+N94+P94),"нд",J94+L94+N94+P94)</f>
        <v>1.2341</v>
      </c>
      <c r="I94" s="39">
        <f>K94+M94+O94+Q94</f>
        <v>1.2759</v>
      </c>
      <c r="J94" s="39">
        <v>0</v>
      </c>
      <c r="K94" s="39">
        <v>0</v>
      </c>
      <c r="L94" s="39">
        <v>1.2341</v>
      </c>
      <c r="M94" s="39">
        <v>1.2759</v>
      </c>
      <c r="N94" s="39"/>
      <c r="O94" s="39"/>
      <c r="P94" s="39"/>
      <c r="Q94" s="39"/>
      <c r="R94" s="39" t="s">
        <v>124</v>
      </c>
      <c r="S94" s="39">
        <f>IF(H94="нд","нд",G94-I94)</f>
        <v>-4.1800000000000059E-2</v>
      </c>
      <c r="T94" s="39">
        <f t="shared" si="26"/>
        <v>4.1800000000000059E-2</v>
      </c>
      <c r="U94" s="43">
        <f>IF(T94="нд","нд",IFERROR(T94/H94*100,IF(I94&gt;0,100,0)))</f>
        <v>3.3870837047240956</v>
      </c>
      <c r="V94" s="48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8"/>
      <c r="AM94" s="9"/>
    </row>
    <row r="95" spans="1:39" x14ac:dyDescent="0.25">
      <c r="A95" s="30" t="s">
        <v>88</v>
      </c>
      <c r="B95" s="31" t="s">
        <v>183</v>
      </c>
      <c r="C95" s="32" t="s">
        <v>184</v>
      </c>
      <c r="D95" s="39">
        <v>0.1685834136933462</v>
      </c>
      <c r="E95" s="39">
        <v>0</v>
      </c>
      <c r="F95" s="39">
        <v>0.1685834136933462</v>
      </c>
      <c r="G95" s="39">
        <v>0.92020000000000002</v>
      </c>
      <c r="H95" s="39">
        <f>IF(ISERROR(J95+L95+N95+P95),"нд",J95+L95+N95+P95)</f>
        <v>0.92020000000000002</v>
      </c>
      <c r="I95" s="39">
        <f>K95+M95+O95+Q95</f>
        <v>0.9486</v>
      </c>
      <c r="J95" s="39">
        <v>0</v>
      </c>
      <c r="K95" s="39">
        <v>0</v>
      </c>
      <c r="L95" s="39">
        <v>0.92020000000000002</v>
      </c>
      <c r="M95" s="39">
        <v>0.9486</v>
      </c>
      <c r="N95" s="39"/>
      <c r="O95" s="39"/>
      <c r="P95" s="39"/>
      <c r="Q95" s="39"/>
      <c r="R95" s="39" t="s">
        <v>124</v>
      </c>
      <c r="S95" s="39">
        <f>IF(H95="нд","нд",G95-I95)</f>
        <v>-2.8399999999999981E-2</v>
      </c>
      <c r="T95" s="39">
        <f t="shared" si="26"/>
        <v>2.8399999999999981E-2</v>
      </c>
      <c r="U95" s="43">
        <f>IF(T95="нд","нд",IFERROR(T95/H95*100,IF(I95&gt;0,100,0)))</f>
        <v>3.0862855900891089</v>
      </c>
      <c r="V95" s="4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8"/>
      <c r="AM95" s="9"/>
    </row>
    <row r="96" spans="1:39" x14ac:dyDescent="0.25">
      <c r="A96" s="28" t="s">
        <v>123</v>
      </c>
      <c r="B96" s="29" t="s">
        <v>123</v>
      </c>
      <c r="C96" s="26"/>
      <c r="D96" s="2"/>
      <c r="E96" s="2"/>
      <c r="F96" s="26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41"/>
      <c r="V96" s="26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8"/>
      <c r="AM96" s="9"/>
    </row>
    <row r="97" spans="1:39" ht="25.5" x14ac:dyDescent="0.25">
      <c r="A97" s="28" t="s">
        <v>90</v>
      </c>
      <c r="B97" s="29" t="s">
        <v>91</v>
      </c>
      <c r="C97" s="26" t="s">
        <v>19</v>
      </c>
      <c r="D97" s="2">
        <v>0</v>
      </c>
      <c r="E97" s="2">
        <v>0</v>
      </c>
      <c r="F97" s="2">
        <v>0</v>
      </c>
      <c r="G97" s="2">
        <v>0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">
        <v>0</v>
      </c>
      <c r="O97" s="2">
        <v>0</v>
      </c>
      <c r="P97" s="2">
        <v>0</v>
      </c>
      <c r="Q97" s="2">
        <v>0</v>
      </c>
      <c r="R97" s="2"/>
      <c r="S97" s="2">
        <v>0</v>
      </c>
      <c r="T97" s="2">
        <v>0</v>
      </c>
      <c r="U97" s="41"/>
      <c r="V97" s="26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8"/>
      <c r="AM97" s="9"/>
    </row>
    <row r="98" spans="1:39" x14ac:dyDescent="0.25">
      <c r="A98" s="28" t="s">
        <v>123</v>
      </c>
      <c r="B98" s="29" t="s">
        <v>123</v>
      </c>
      <c r="C98" s="26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41"/>
      <c r="V98" s="26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8"/>
      <c r="AM98" s="9"/>
    </row>
    <row r="99" spans="1:39" ht="25.5" x14ac:dyDescent="0.25">
      <c r="A99" s="28" t="s">
        <v>92</v>
      </c>
      <c r="B99" s="29" t="s">
        <v>93</v>
      </c>
      <c r="C99" s="26" t="s">
        <v>19</v>
      </c>
      <c r="D99" s="2">
        <v>0</v>
      </c>
      <c r="E99" s="2">
        <v>0</v>
      </c>
      <c r="F99" s="2">
        <v>0</v>
      </c>
      <c r="G99" s="2">
        <v>0</v>
      </c>
      <c r="H99" s="2">
        <v>0</v>
      </c>
      <c r="I99" s="2">
        <v>0</v>
      </c>
      <c r="J99" s="2">
        <v>0</v>
      </c>
      <c r="K99" s="2">
        <v>0</v>
      </c>
      <c r="L99" s="2">
        <v>0</v>
      </c>
      <c r="M99" s="2">
        <v>0</v>
      </c>
      <c r="N99" s="2">
        <v>0</v>
      </c>
      <c r="O99" s="2">
        <v>0</v>
      </c>
      <c r="P99" s="2">
        <v>0</v>
      </c>
      <c r="Q99" s="2">
        <v>0</v>
      </c>
      <c r="R99" s="2"/>
      <c r="S99" s="2">
        <v>0</v>
      </c>
      <c r="T99" s="2">
        <v>0</v>
      </c>
      <c r="U99" s="41"/>
      <c r="V99" s="26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8"/>
      <c r="AM99" s="9"/>
    </row>
    <row r="100" spans="1:39" x14ac:dyDescent="0.25">
      <c r="A100" s="28" t="s">
        <v>123</v>
      </c>
      <c r="B100" s="29" t="s">
        <v>123</v>
      </c>
      <c r="C100" s="26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41"/>
      <c r="V100" s="26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8"/>
      <c r="AM100" s="9"/>
    </row>
    <row r="101" spans="1:39" ht="25.5" x14ac:dyDescent="0.25">
      <c r="A101" s="28" t="s">
        <v>94</v>
      </c>
      <c r="B101" s="29" t="s">
        <v>95</v>
      </c>
      <c r="C101" s="26" t="s">
        <v>19</v>
      </c>
      <c r="D101" s="2">
        <v>0</v>
      </c>
      <c r="E101" s="2">
        <v>0</v>
      </c>
      <c r="F101" s="2">
        <v>0</v>
      </c>
      <c r="G101" s="2">
        <v>0</v>
      </c>
      <c r="H101" s="2">
        <v>0</v>
      </c>
      <c r="I101" s="2">
        <v>0</v>
      </c>
      <c r="J101" s="2">
        <v>0</v>
      </c>
      <c r="K101" s="2">
        <v>0</v>
      </c>
      <c r="L101" s="2">
        <v>0</v>
      </c>
      <c r="M101" s="2">
        <v>0</v>
      </c>
      <c r="N101" s="2">
        <v>0</v>
      </c>
      <c r="O101" s="2">
        <v>0</v>
      </c>
      <c r="P101" s="2">
        <v>0</v>
      </c>
      <c r="Q101" s="2">
        <v>0</v>
      </c>
      <c r="R101" s="2"/>
      <c r="S101" s="2">
        <v>0</v>
      </c>
      <c r="T101" s="2">
        <v>0</v>
      </c>
      <c r="U101" s="41"/>
      <c r="V101" s="26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8"/>
      <c r="AM101" s="9"/>
    </row>
    <row r="102" spans="1:39" x14ac:dyDescent="0.25">
      <c r="A102" s="28" t="s">
        <v>123</v>
      </c>
      <c r="B102" s="29" t="s">
        <v>123</v>
      </c>
      <c r="C102" s="26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41"/>
      <c r="V102" s="26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8"/>
      <c r="AM102" s="9"/>
    </row>
    <row r="103" spans="1:39" ht="38.25" x14ac:dyDescent="0.25">
      <c r="A103" s="28" t="s">
        <v>96</v>
      </c>
      <c r="B103" s="29" t="s">
        <v>97</v>
      </c>
      <c r="C103" s="26" t="s">
        <v>19</v>
      </c>
      <c r="D103" s="2">
        <v>0</v>
      </c>
      <c r="E103" s="2">
        <v>0</v>
      </c>
      <c r="F103" s="2">
        <v>0</v>
      </c>
      <c r="G103" s="2">
        <v>0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2">
        <v>0</v>
      </c>
      <c r="O103" s="2">
        <v>0</v>
      </c>
      <c r="P103" s="2">
        <v>0</v>
      </c>
      <c r="Q103" s="2">
        <v>0</v>
      </c>
      <c r="R103" s="2"/>
      <c r="S103" s="2">
        <v>0</v>
      </c>
      <c r="T103" s="2">
        <v>0</v>
      </c>
      <c r="U103" s="41"/>
      <c r="V103" s="26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8"/>
      <c r="AM103" s="9"/>
    </row>
    <row r="104" spans="1:39" x14ac:dyDescent="0.25">
      <c r="A104" s="28" t="s">
        <v>123</v>
      </c>
      <c r="B104" s="29" t="s">
        <v>123</v>
      </c>
      <c r="C104" s="26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41"/>
      <c r="V104" s="26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8"/>
      <c r="AM104" s="9"/>
    </row>
    <row r="105" spans="1:39" ht="38.25" x14ac:dyDescent="0.25">
      <c r="A105" s="28" t="s">
        <v>98</v>
      </c>
      <c r="B105" s="29" t="s">
        <v>99</v>
      </c>
      <c r="C105" s="26" t="s">
        <v>19</v>
      </c>
      <c r="D105" s="2">
        <v>0</v>
      </c>
      <c r="E105" s="2">
        <v>0</v>
      </c>
      <c r="F105" s="2">
        <v>0</v>
      </c>
      <c r="G105" s="2">
        <v>0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2">
        <v>0</v>
      </c>
      <c r="O105" s="2">
        <v>0</v>
      </c>
      <c r="P105" s="2">
        <v>0</v>
      </c>
      <c r="Q105" s="2">
        <v>0</v>
      </c>
      <c r="R105" s="2"/>
      <c r="S105" s="2">
        <v>0</v>
      </c>
      <c r="T105" s="2">
        <v>0</v>
      </c>
      <c r="U105" s="41"/>
      <c r="V105" s="26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8"/>
      <c r="AM105" s="9"/>
    </row>
    <row r="106" spans="1:39" x14ac:dyDescent="0.25">
      <c r="A106" s="28" t="s">
        <v>123</v>
      </c>
      <c r="B106" s="29" t="s">
        <v>123</v>
      </c>
      <c r="C106" s="26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41"/>
      <c r="V106" s="26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8"/>
      <c r="AM106" s="9"/>
    </row>
    <row r="107" spans="1:39" ht="38.25" x14ac:dyDescent="0.25">
      <c r="A107" s="28" t="s">
        <v>100</v>
      </c>
      <c r="B107" s="29" t="s">
        <v>101</v>
      </c>
      <c r="C107" s="26" t="s">
        <v>19</v>
      </c>
      <c r="D107" s="2">
        <v>0</v>
      </c>
      <c r="E107" s="2">
        <v>0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2">
        <v>0</v>
      </c>
      <c r="O107" s="2">
        <v>0</v>
      </c>
      <c r="P107" s="2">
        <v>0</v>
      </c>
      <c r="Q107" s="2">
        <v>0</v>
      </c>
      <c r="R107" s="2"/>
      <c r="S107" s="2">
        <v>0</v>
      </c>
      <c r="T107" s="2">
        <v>0</v>
      </c>
      <c r="U107" s="41"/>
      <c r="V107" s="26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8"/>
      <c r="AM107" s="9"/>
    </row>
    <row r="108" spans="1:39" x14ac:dyDescent="0.25">
      <c r="A108" s="28" t="s">
        <v>123</v>
      </c>
      <c r="B108" s="29" t="s">
        <v>123</v>
      </c>
      <c r="C108" s="26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41"/>
      <c r="V108" s="26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8"/>
      <c r="AM108" s="9"/>
    </row>
    <row r="109" spans="1:39" ht="38.25" x14ac:dyDescent="0.25">
      <c r="A109" s="28" t="s">
        <v>102</v>
      </c>
      <c r="B109" s="29" t="s">
        <v>103</v>
      </c>
      <c r="C109" s="26" t="s">
        <v>19</v>
      </c>
      <c r="D109" s="2">
        <v>0</v>
      </c>
      <c r="E109" s="2">
        <v>0</v>
      </c>
      <c r="F109" s="2">
        <v>0</v>
      </c>
      <c r="G109" s="2">
        <v>0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2">
        <v>0</v>
      </c>
      <c r="O109" s="2">
        <v>0</v>
      </c>
      <c r="P109" s="2">
        <v>0</v>
      </c>
      <c r="Q109" s="2">
        <v>0</v>
      </c>
      <c r="R109" s="2"/>
      <c r="S109" s="2">
        <v>0</v>
      </c>
      <c r="T109" s="2">
        <v>0</v>
      </c>
      <c r="U109" s="41"/>
      <c r="V109" s="26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8"/>
      <c r="AM109" s="9"/>
    </row>
    <row r="110" spans="1:39" x14ac:dyDescent="0.25">
      <c r="A110" s="28" t="s">
        <v>123</v>
      </c>
      <c r="B110" s="29" t="s">
        <v>123</v>
      </c>
      <c r="C110" s="26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41"/>
      <c r="V110" s="26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8"/>
      <c r="AM110" s="9"/>
    </row>
    <row r="111" spans="1:39" ht="38.25" x14ac:dyDescent="0.25">
      <c r="A111" s="28" t="s">
        <v>104</v>
      </c>
      <c r="B111" s="29" t="s">
        <v>105</v>
      </c>
      <c r="C111" s="26" t="s">
        <v>19</v>
      </c>
      <c r="D111" s="2">
        <v>0</v>
      </c>
      <c r="E111" s="2">
        <v>0</v>
      </c>
      <c r="F111" s="2">
        <v>0</v>
      </c>
      <c r="G111" s="2">
        <v>0</v>
      </c>
      <c r="H111" s="2">
        <v>0</v>
      </c>
      <c r="I111" s="2">
        <v>0</v>
      </c>
      <c r="J111" s="2">
        <v>0</v>
      </c>
      <c r="K111" s="2">
        <v>0</v>
      </c>
      <c r="L111" s="2">
        <v>0</v>
      </c>
      <c r="M111" s="2">
        <v>0</v>
      </c>
      <c r="N111" s="2">
        <v>0</v>
      </c>
      <c r="O111" s="2">
        <v>0</v>
      </c>
      <c r="P111" s="2">
        <v>0</v>
      </c>
      <c r="Q111" s="2">
        <v>0</v>
      </c>
      <c r="R111" s="2"/>
      <c r="S111" s="2">
        <v>0</v>
      </c>
      <c r="T111" s="2">
        <v>0</v>
      </c>
      <c r="U111" s="41"/>
      <c r="V111" s="26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8"/>
      <c r="AM111" s="9"/>
    </row>
    <row r="112" spans="1:39" ht="25.5" x14ac:dyDescent="0.25">
      <c r="A112" s="28" t="s">
        <v>106</v>
      </c>
      <c r="B112" s="29" t="s">
        <v>107</v>
      </c>
      <c r="C112" s="26" t="s">
        <v>19</v>
      </c>
      <c r="D112" s="2">
        <v>0</v>
      </c>
      <c r="E112" s="2">
        <v>0</v>
      </c>
      <c r="F112" s="2">
        <v>0</v>
      </c>
      <c r="G112" s="2">
        <v>0</v>
      </c>
      <c r="H112" s="2">
        <v>0</v>
      </c>
      <c r="I112" s="2">
        <v>0</v>
      </c>
      <c r="J112" s="2">
        <v>0</v>
      </c>
      <c r="K112" s="2">
        <v>0</v>
      </c>
      <c r="L112" s="2">
        <v>0</v>
      </c>
      <c r="M112" s="2">
        <v>0</v>
      </c>
      <c r="N112" s="2">
        <v>0</v>
      </c>
      <c r="O112" s="2">
        <v>0</v>
      </c>
      <c r="P112" s="2">
        <v>0</v>
      </c>
      <c r="Q112" s="2">
        <v>0</v>
      </c>
      <c r="R112" s="2"/>
      <c r="S112" s="2">
        <v>0</v>
      </c>
      <c r="T112" s="2">
        <v>0</v>
      </c>
      <c r="U112" s="41"/>
      <c r="V112" s="26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8"/>
      <c r="AM112" s="9"/>
    </row>
    <row r="113" spans="1:39" x14ac:dyDescent="0.25">
      <c r="A113" s="28" t="s">
        <v>123</v>
      </c>
      <c r="B113" s="29" t="s">
        <v>123</v>
      </c>
      <c r="C113" s="26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41"/>
      <c r="V113" s="26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8"/>
      <c r="AM113" s="9"/>
    </row>
    <row r="114" spans="1:39" ht="25.5" x14ac:dyDescent="0.25">
      <c r="A114" s="28" t="s">
        <v>108</v>
      </c>
      <c r="B114" s="29" t="s">
        <v>109</v>
      </c>
      <c r="C114" s="26" t="s">
        <v>19</v>
      </c>
      <c r="D114" s="2">
        <v>0</v>
      </c>
      <c r="E114" s="2">
        <v>0</v>
      </c>
      <c r="F114" s="2">
        <v>0</v>
      </c>
      <c r="G114" s="2">
        <v>0</v>
      </c>
      <c r="H114" s="2">
        <v>0</v>
      </c>
      <c r="I114" s="2">
        <v>0</v>
      </c>
      <c r="J114" s="2">
        <v>0</v>
      </c>
      <c r="K114" s="2">
        <v>0</v>
      </c>
      <c r="L114" s="2">
        <v>0</v>
      </c>
      <c r="M114" s="2">
        <v>0</v>
      </c>
      <c r="N114" s="2">
        <v>0</v>
      </c>
      <c r="O114" s="2">
        <v>0</v>
      </c>
      <c r="P114" s="2">
        <v>0</v>
      </c>
      <c r="Q114" s="2">
        <v>0</v>
      </c>
      <c r="R114" s="2"/>
      <c r="S114" s="2">
        <v>0</v>
      </c>
      <c r="T114" s="2">
        <v>0</v>
      </c>
      <c r="U114" s="41"/>
      <c r="V114" s="26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8"/>
      <c r="AM114" s="9"/>
    </row>
    <row r="115" spans="1:39" x14ac:dyDescent="0.25">
      <c r="A115" s="28" t="s">
        <v>123</v>
      </c>
      <c r="B115" s="29" t="s">
        <v>123</v>
      </c>
      <c r="C115" s="26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41"/>
      <c r="V115" s="26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8"/>
      <c r="AM115" s="9"/>
    </row>
    <row r="116" spans="1:39" ht="51" x14ac:dyDescent="0.25">
      <c r="A116" s="34" t="s">
        <v>22</v>
      </c>
      <c r="B116" s="35" t="s">
        <v>110</v>
      </c>
      <c r="C116" s="24" t="s">
        <v>19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/>
      <c r="S116" s="1">
        <v>0</v>
      </c>
      <c r="T116" s="1">
        <v>0</v>
      </c>
      <c r="U116" s="40"/>
      <c r="V116" s="2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5"/>
      <c r="AM116" s="6"/>
    </row>
    <row r="117" spans="1:39" ht="38.25" x14ac:dyDescent="0.25">
      <c r="A117" s="28" t="s">
        <v>111</v>
      </c>
      <c r="B117" s="29" t="s">
        <v>112</v>
      </c>
      <c r="C117" s="26" t="s">
        <v>19</v>
      </c>
      <c r="D117" s="2">
        <v>0</v>
      </c>
      <c r="E117" s="2">
        <v>0</v>
      </c>
      <c r="F117" s="2">
        <v>0</v>
      </c>
      <c r="G117" s="2">
        <v>0</v>
      </c>
      <c r="H117" s="2">
        <v>0</v>
      </c>
      <c r="I117" s="2">
        <v>0</v>
      </c>
      <c r="J117" s="2">
        <v>0</v>
      </c>
      <c r="K117" s="2">
        <v>0</v>
      </c>
      <c r="L117" s="2">
        <v>0</v>
      </c>
      <c r="M117" s="2">
        <v>0</v>
      </c>
      <c r="N117" s="2">
        <v>0</v>
      </c>
      <c r="O117" s="2">
        <v>0</v>
      </c>
      <c r="P117" s="2">
        <v>0</v>
      </c>
      <c r="Q117" s="2">
        <v>0</v>
      </c>
      <c r="R117" s="2"/>
      <c r="S117" s="2">
        <v>0</v>
      </c>
      <c r="T117" s="2">
        <v>0</v>
      </c>
      <c r="U117" s="41"/>
      <c r="V117" s="26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8"/>
      <c r="AM117" s="9"/>
    </row>
    <row r="118" spans="1:39" x14ac:dyDescent="0.25">
      <c r="A118" s="28" t="s">
        <v>123</v>
      </c>
      <c r="B118" s="36" t="s">
        <v>123</v>
      </c>
      <c r="C118" s="26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41"/>
      <c r="V118" s="26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8"/>
      <c r="AM118" s="9"/>
    </row>
    <row r="119" spans="1:39" ht="38.25" x14ac:dyDescent="0.25">
      <c r="A119" s="28" t="s">
        <v>113</v>
      </c>
      <c r="B119" s="29" t="s">
        <v>114</v>
      </c>
      <c r="C119" s="26" t="s">
        <v>19</v>
      </c>
      <c r="D119" s="2">
        <v>0</v>
      </c>
      <c r="E119" s="2">
        <v>0</v>
      </c>
      <c r="F119" s="2">
        <v>0</v>
      </c>
      <c r="G119" s="2">
        <v>0</v>
      </c>
      <c r="H119" s="2">
        <v>0</v>
      </c>
      <c r="I119" s="2">
        <v>0</v>
      </c>
      <c r="J119" s="2">
        <v>0</v>
      </c>
      <c r="K119" s="2">
        <v>0</v>
      </c>
      <c r="L119" s="2">
        <v>0</v>
      </c>
      <c r="M119" s="2">
        <v>0</v>
      </c>
      <c r="N119" s="2">
        <v>0</v>
      </c>
      <c r="O119" s="2">
        <v>0</v>
      </c>
      <c r="P119" s="2">
        <v>0</v>
      </c>
      <c r="Q119" s="2">
        <v>0</v>
      </c>
      <c r="R119" s="2"/>
      <c r="S119" s="2">
        <v>0</v>
      </c>
      <c r="T119" s="2">
        <v>0</v>
      </c>
      <c r="U119" s="41"/>
      <c r="V119" s="26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8"/>
      <c r="AM119" s="9"/>
    </row>
    <row r="120" spans="1:39" x14ac:dyDescent="0.25">
      <c r="A120" s="28" t="s">
        <v>123</v>
      </c>
      <c r="B120" s="36" t="s">
        <v>123</v>
      </c>
      <c r="C120" s="26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41"/>
      <c r="V120" s="26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8"/>
      <c r="AM120" s="9"/>
    </row>
    <row r="121" spans="1:39" ht="25.5" x14ac:dyDescent="0.25">
      <c r="A121" s="34" t="s">
        <v>24</v>
      </c>
      <c r="B121" s="35" t="s">
        <v>115</v>
      </c>
      <c r="C121" s="24" t="s">
        <v>19</v>
      </c>
      <c r="D121" s="1">
        <f t="shared" ref="D121:Q121" si="29">SUM(D122:D130)</f>
        <v>2.0851834800000004</v>
      </c>
      <c r="E121" s="1">
        <f t="shared" si="29"/>
        <v>0</v>
      </c>
      <c r="F121" s="1">
        <f t="shared" si="29"/>
        <v>2.0851834800000004</v>
      </c>
      <c r="G121" s="1">
        <f t="shared" si="29"/>
        <v>13.921200000000002</v>
      </c>
      <c r="H121" s="1">
        <f t="shared" si="29"/>
        <v>2.9268999999999998</v>
      </c>
      <c r="I121" s="1">
        <f t="shared" si="29"/>
        <v>1.0547</v>
      </c>
      <c r="J121" s="1">
        <f t="shared" si="29"/>
        <v>0</v>
      </c>
      <c r="K121" s="1">
        <f t="shared" si="29"/>
        <v>0</v>
      </c>
      <c r="L121" s="1">
        <f t="shared" si="29"/>
        <v>2.9268999999999998</v>
      </c>
      <c r="M121" s="1">
        <f t="shared" si="29"/>
        <v>1.0547</v>
      </c>
      <c r="N121" s="1">
        <f t="shared" si="29"/>
        <v>0</v>
      </c>
      <c r="O121" s="1">
        <f t="shared" si="29"/>
        <v>0</v>
      </c>
      <c r="P121" s="1">
        <f t="shared" si="29"/>
        <v>0</v>
      </c>
      <c r="Q121" s="1">
        <f t="shared" si="29"/>
        <v>0</v>
      </c>
      <c r="R121" s="1"/>
      <c r="S121" s="1">
        <f>SUM(S122:S130)</f>
        <v>12.866499999999998</v>
      </c>
      <c r="T121" s="1">
        <f t="shared" ref="T121:T129" si="30">IF(ISERROR(I121-H121),"нд",I121-H121)</f>
        <v>-1.8721999999999999</v>
      </c>
      <c r="U121" s="40"/>
      <c r="V121" s="2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5"/>
      <c r="AM121" s="6"/>
    </row>
    <row r="122" spans="1:39" x14ac:dyDescent="0.25">
      <c r="A122" s="30" t="s">
        <v>24</v>
      </c>
      <c r="B122" s="31" t="s">
        <v>185</v>
      </c>
      <c r="C122" s="32" t="s">
        <v>186</v>
      </c>
      <c r="D122" s="39">
        <v>0.1019</v>
      </c>
      <c r="E122" s="39">
        <v>0</v>
      </c>
      <c r="F122" s="39">
        <v>0.1019</v>
      </c>
      <c r="G122" s="39">
        <v>0.58420000000000005</v>
      </c>
      <c r="H122" s="39">
        <f t="shared" ref="H122:H129" si="31">IF(ISERROR(J122+L122+N122+P122),"нд",J122+L122+N122+P122)</f>
        <v>0</v>
      </c>
      <c r="I122" s="39">
        <f t="shared" ref="I122:I129" si="32">K122+M122+O122+Q122</f>
        <v>0</v>
      </c>
      <c r="J122" s="39">
        <v>0</v>
      </c>
      <c r="K122" s="39">
        <v>0</v>
      </c>
      <c r="L122" s="39">
        <v>0</v>
      </c>
      <c r="M122" s="39">
        <v>0</v>
      </c>
      <c r="N122" s="39"/>
      <c r="O122" s="39"/>
      <c r="P122" s="39"/>
      <c r="Q122" s="39"/>
      <c r="R122" s="39" t="s">
        <v>124</v>
      </c>
      <c r="S122" s="39">
        <f t="shared" ref="S122:S129" si="33">IF(H122="нд","нд",G122-I122)</f>
        <v>0.58420000000000005</v>
      </c>
      <c r="T122" s="39">
        <f t="shared" si="30"/>
        <v>0</v>
      </c>
      <c r="U122" s="43">
        <f t="shared" ref="U122:U129" si="34">IF(T122="нд","нд",IFERROR(T122/H122*100,IF(I122&gt;0,100,0)))</f>
        <v>0</v>
      </c>
      <c r="V122" s="32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8"/>
      <c r="AM122" s="9"/>
    </row>
    <row r="123" spans="1:39" ht="25.5" x14ac:dyDescent="0.25">
      <c r="A123" s="30" t="s">
        <v>24</v>
      </c>
      <c r="B123" s="31" t="s">
        <v>187</v>
      </c>
      <c r="C123" s="32" t="s">
        <v>188</v>
      </c>
      <c r="D123" s="39">
        <v>1.0378000000000001</v>
      </c>
      <c r="E123" s="39">
        <v>0</v>
      </c>
      <c r="F123" s="39">
        <v>1.0378000000000001</v>
      </c>
      <c r="G123" s="39">
        <v>6.4638</v>
      </c>
      <c r="H123" s="39">
        <f t="shared" si="31"/>
        <v>1.6395999999999999</v>
      </c>
      <c r="I123" s="39">
        <f t="shared" si="32"/>
        <v>0</v>
      </c>
      <c r="J123" s="39">
        <v>0</v>
      </c>
      <c r="K123" s="39">
        <v>0</v>
      </c>
      <c r="L123" s="39">
        <v>1.6395999999999999</v>
      </c>
      <c r="M123" s="39">
        <v>0</v>
      </c>
      <c r="N123" s="39"/>
      <c r="O123" s="39"/>
      <c r="P123" s="39"/>
      <c r="Q123" s="39"/>
      <c r="R123" s="39" t="s">
        <v>124</v>
      </c>
      <c r="S123" s="39">
        <f t="shared" si="33"/>
        <v>6.4638</v>
      </c>
      <c r="T123" s="39">
        <f t="shared" ref="T123:T125" si="35">IF(ISERROR(I123-H123),"нд",I123-H123)</f>
        <v>-1.6395999999999999</v>
      </c>
      <c r="U123" s="43">
        <f t="shared" si="34"/>
        <v>-100</v>
      </c>
      <c r="V123" s="47" t="s">
        <v>201</v>
      </c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8"/>
      <c r="AM123" s="9"/>
    </row>
    <row r="124" spans="1:39" x14ac:dyDescent="0.25">
      <c r="A124" s="30" t="s">
        <v>24</v>
      </c>
      <c r="B124" s="31" t="s">
        <v>189</v>
      </c>
      <c r="C124" s="32" t="s">
        <v>190</v>
      </c>
      <c r="D124" s="39">
        <v>7.6576480000000002E-2</v>
      </c>
      <c r="E124" s="39">
        <v>0</v>
      </c>
      <c r="F124" s="39">
        <v>7.6576480000000002E-2</v>
      </c>
      <c r="G124" s="39">
        <v>0.57389999999999997</v>
      </c>
      <c r="H124" s="39">
        <f t="shared" si="31"/>
        <v>0</v>
      </c>
      <c r="I124" s="39">
        <f t="shared" si="32"/>
        <v>0</v>
      </c>
      <c r="J124" s="39">
        <v>0</v>
      </c>
      <c r="K124" s="39">
        <v>0</v>
      </c>
      <c r="L124" s="39">
        <v>0</v>
      </c>
      <c r="M124" s="39">
        <v>0</v>
      </c>
      <c r="N124" s="39"/>
      <c r="O124" s="39"/>
      <c r="P124" s="39"/>
      <c r="Q124" s="39"/>
      <c r="R124" s="39" t="s">
        <v>124</v>
      </c>
      <c r="S124" s="39">
        <f t="shared" si="33"/>
        <v>0.57389999999999997</v>
      </c>
      <c r="T124" s="39">
        <f t="shared" si="35"/>
        <v>0</v>
      </c>
      <c r="U124" s="43">
        <f t="shared" si="34"/>
        <v>0</v>
      </c>
      <c r="V124" s="32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8"/>
      <c r="AM124" s="9"/>
    </row>
    <row r="125" spans="1:39" x14ac:dyDescent="0.25">
      <c r="A125" s="30" t="s">
        <v>24</v>
      </c>
      <c r="B125" s="31" t="s">
        <v>191</v>
      </c>
      <c r="C125" s="32" t="s">
        <v>192</v>
      </c>
      <c r="D125" s="39">
        <v>0.69031299999999995</v>
      </c>
      <c r="E125" s="39">
        <v>0</v>
      </c>
      <c r="F125" s="39">
        <v>0.69031299999999995</v>
      </c>
      <c r="G125" s="39">
        <v>5.0119999999999996</v>
      </c>
      <c r="H125" s="39">
        <f t="shared" si="31"/>
        <v>0</v>
      </c>
      <c r="I125" s="39">
        <f t="shared" si="32"/>
        <v>0</v>
      </c>
      <c r="J125" s="39">
        <v>0</v>
      </c>
      <c r="K125" s="39">
        <v>0</v>
      </c>
      <c r="L125" s="39">
        <v>0</v>
      </c>
      <c r="M125" s="39">
        <v>0</v>
      </c>
      <c r="N125" s="39"/>
      <c r="O125" s="39"/>
      <c r="P125" s="39"/>
      <c r="Q125" s="39"/>
      <c r="R125" s="39" t="s">
        <v>124</v>
      </c>
      <c r="S125" s="39">
        <f t="shared" si="33"/>
        <v>5.0119999999999996</v>
      </c>
      <c r="T125" s="39">
        <f t="shared" si="35"/>
        <v>0</v>
      </c>
      <c r="U125" s="43">
        <f t="shared" si="34"/>
        <v>0</v>
      </c>
      <c r="V125" s="32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8"/>
      <c r="AM125" s="9"/>
    </row>
    <row r="126" spans="1:39" ht="25.5" x14ac:dyDescent="0.25">
      <c r="A126" s="30" t="s">
        <v>24</v>
      </c>
      <c r="B126" s="31" t="s">
        <v>156</v>
      </c>
      <c r="C126" s="32" t="s">
        <v>157</v>
      </c>
      <c r="D126" s="39">
        <v>7.6104000000000005E-2</v>
      </c>
      <c r="E126" s="39">
        <v>0</v>
      </c>
      <c r="F126" s="39">
        <v>7.6104000000000005E-2</v>
      </c>
      <c r="G126" s="39">
        <v>0.57040000000000002</v>
      </c>
      <c r="H126" s="39">
        <f t="shared" si="31"/>
        <v>0.57040000000000002</v>
      </c>
      <c r="I126" s="39">
        <f t="shared" si="32"/>
        <v>0.44600000000000001</v>
      </c>
      <c r="J126" s="39">
        <v>0</v>
      </c>
      <c r="K126" s="39">
        <v>0</v>
      </c>
      <c r="L126" s="39">
        <v>0.57040000000000002</v>
      </c>
      <c r="M126" s="39">
        <v>0.44600000000000001</v>
      </c>
      <c r="N126" s="39"/>
      <c r="O126" s="39"/>
      <c r="P126" s="39"/>
      <c r="Q126" s="39"/>
      <c r="R126" s="39" t="s">
        <v>124</v>
      </c>
      <c r="S126" s="39">
        <f t="shared" si="33"/>
        <v>0.12440000000000001</v>
      </c>
      <c r="T126" s="39">
        <f t="shared" si="30"/>
        <v>-0.12440000000000001</v>
      </c>
      <c r="U126" s="43">
        <f t="shared" si="34"/>
        <v>-21.809256661991586</v>
      </c>
      <c r="V126" s="47" t="s">
        <v>201</v>
      </c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8"/>
      <c r="AM126" s="9"/>
    </row>
    <row r="127" spans="1:39" ht="25.5" x14ac:dyDescent="0.25">
      <c r="A127" s="30" t="s">
        <v>24</v>
      </c>
      <c r="B127" s="31" t="s">
        <v>158</v>
      </c>
      <c r="C127" s="32" t="s">
        <v>159</v>
      </c>
      <c r="D127" s="39">
        <v>8.7129999999999999E-2</v>
      </c>
      <c r="E127" s="39">
        <v>0</v>
      </c>
      <c r="F127" s="39">
        <v>8.7129999999999999E-2</v>
      </c>
      <c r="G127" s="39">
        <v>0.62009999999999998</v>
      </c>
      <c r="H127" s="39">
        <f t="shared" si="31"/>
        <v>0.62009999999999998</v>
      </c>
      <c r="I127" s="39">
        <f t="shared" si="32"/>
        <v>0.49580000000000002</v>
      </c>
      <c r="J127" s="39">
        <v>0</v>
      </c>
      <c r="K127" s="39">
        <v>0</v>
      </c>
      <c r="L127" s="39">
        <v>0.62009999999999998</v>
      </c>
      <c r="M127" s="39">
        <v>0.49580000000000002</v>
      </c>
      <c r="N127" s="39"/>
      <c r="O127" s="39"/>
      <c r="P127" s="39"/>
      <c r="Q127" s="39"/>
      <c r="R127" s="39" t="s">
        <v>124</v>
      </c>
      <c r="S127" s="39">
        <f t="shared" si="33"/>
        <v>0.12429999999999997</v>
      </c>
      <c r="T127" s="39">
        <f t="shared" si="30"/>
        <v>-0.12429999999999997</v>
      </c>
      <c r="U127" s="43">
        <f t="shared" si="34"/>
        <v>-20.045154007418155</v>
      </c>
      <c r="V127" s="47" t="s">
        <v>201</v>
      </c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8"/>
      <c r="AM127" s="9"/>
    </row>
    <row r="128" spans="1:39" ht="25.5" x14ac:dyDescent="0.25">
      <c r="A128" s="30" t="s">
        <v>24</v>
      </c>
      <c r="B128" s="31" t="s">
        <v>160</v>
      </c>
      <c r="C128" s="32" t="s">
        <v>161</v>
      </c>
      <c r="D128" s="39">
        <v>7.6800000000000002E-3</v>
      </c>
      <c r="E128" s="39">
        <v>0</v>
      </c>
      <c r="F128" s="39">
        <v>7.6800000000000002E-3</v>
      </c>
      <c r="G128" s="39">
        <v>4.8399999999999999E-2</v>
      </c>
      <c r="H128" s="39">
        <f t="shared" si="31"/>
        <v>4.8399999999999999E-2</v>
      </c>
      <c r="I128" s="39">
        <f t="shared" si="32"/>
        <v>5.8000000000000003E-2</v>
      </c>
      <c r="J128" s="39">
        <v>0</v>
      </c>
      <c r="K128" s="39">
        <v>0</v>
      </c>
      <c r="L128" s="39">
        <v>4.8399999999999999E-2</v>
      </c>
      <c r="M128" s="39">
        <v>5.8000000000000003E-2</v>
      </c>
      <c r="N128" s="39"/>
      <c r="O128" s="39"/>
      <c r="P128" s="39"/>
      <c r="Q128" s="39"/>
      <c r="R128" s="39" t="s">
        <v>124</v>
      </c>
      <c r="S128" s="39">
        <f t="shared" si="33"/>
        <v>-9.6000000000000044E-3</v>
      </c>
      <c r="T128" s="39">
        <f t="shared" si="30"/>
        <v>9.6000000000000044E-3</v>
      </c>
      <c r="U128" s="43">
        <f t="shared" si="34"/>
        <v>19.834710743801661</v>
      </c>
      <c r="V128" s="47" t="s">
        <v>201</v>
      </c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8"/>
      <c r="AM128" s="9"/>
    </row>
    <row r="129" spans="1:39" ht="25.5" x14ac:dyDescent="0.25">
      <c r="A129" s="30" t="s">
        <v>24</v>
      </c>
      <c r="B129" s="31" t="s">
        <v>162</v>
      </c>
      <c r="C129" s="32" t="s">
        <v>163</v>
      </c>
      <c r="D129" s="39">
        <v>7.6800000000000002E-3</v>
      </c>
      <c r="E129" s="39">
        <v>0</v>
      </c>
      <c r="F129" s="39">
        <v>7.6800000000000002E-3</v>
      </c>
      <c r="G129" s="39">
        <v>4.8399999999999999E-2</v>
      </c>
      <c r="H129" s="39">
        <f t="shared" si="31"/>
        <v>4.8399999999999999E-2</v>
      </c>
      <c r="I129" s="39">
        <f t="shared" si="32"/>
        <v>5.4899999999999997E-2</v>
      </c>
      <c r="J129" s="39">
        <v>0</v>
      </c>
      <c r="K129" s="39">
        <v>0</v>
      </c>
      <c r="L129" s="39">
        <v>4.8399999999999999E-2</v>
      </c>
      <c r="M129" s="39">
        <v>5.4899999999999997E-2</v>
      </c>
      <c r="N129" s="39"/>
      <c r="O129" s="39"/>
      <c r="P129" s="39"/>
      <c r="Q129" s="39"/>
      <c r="R129" s="39" t="s">
        <v>124</v>
      </c>
      <c r="S129" s="39">
        <f t="shared" si="33"/>
        <v>-6.4999999999999988E-3</v>
      </c>
      <c r="T129" s="39">
        <f t="shared" si="30"/>
        <v>6.4999999999999988E-3</v>
      </c>
      <c r="U129" s="43">
        <f t="shared" si="34"/>
        <v>13.4297520661157</v>
      </c>
      <c r="V129" s="47" t="s">
        <v>201</v>
      </c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8"/>
      <c r="AM129" s="9"/>
    </row>
    <row r="130" spans="1:39" x14ac:dyDescent="0.25">
      <c r="A130" s="28" t="s">
        <v>123</v>
      </c>
      <c r="B130" s="36" t="s">
        <v>123</v>
      </c>
      <c r="C130" s="37"/>
      <c r="D130" s="3"/>
      <c r="E130" s="3"/>
      <c r="F130" s="46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42"/>
      <c r="V130" s="37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1"/>
      <c r="AM130" s="12"/>
    </row>
    <row r="131" spans="1:39" ht="26.25" x14ac:dyDescent="0.25">
      <c r="A131" s="34" t="s">
        <v>25</v>
      </c>
      <c r="B131" s="38" t="s">
        <v>116</v>
      </c>
      <c r="C131" s="24" t="s">
        <v>19</v>
      </c>
      <c r="D131" s="1">
        <v>0</v>
      </c>
      <c r="E131" s="1">
        <v>0</v>
      </c>
      <c r="F131" s="24"/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  <c r="R131" s="1"/>
      <c r="S131" s="1">
        <v>0</v>
      </c>
      <c r="T131" s="1">
        <v>0</v>
      </c>
      <c r="U131" s="40"/>
      <c r="V131" s="2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5"/>
      <c r="AM131" s="6"/>
    </row>
    <row r="132" spans="1:39" x14ac:dyDescent="0.25">
      <c r="A132" s="28" t="s">
        <v>123</v>
      </c>
      <c r="B132" s="36" t="s">
        <v>123</v>
      </c>
      <c r="C132" s="37"/>
      <c r="D132" s="3"/>
      <c r="E132" s="3"/>
      <c r="F132" s="46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42"/>
      <c r="V132" s="37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1"/>
      <c r="AM132" s="12"/>
    </row>
    <row r="133" spans="1:39" ht="25.5" x14ac:dyDescent="0.25">
      <c r="A133" s="34" t="s">
        <v>117</v>
      </c>
      <c r="B133" s="35" t="s">
        <v>118</v>
      </c>
      <c r="C133" s="24" t="s">
        <v>19</v>
      </c>
      <c r="D133" s="1">
        <f>SUM(D134:D139)</f>
        <v>0</v>
      </c>
      <c r="E133" s="1">
        <f>SUM(E134:E139)</f>
        <v>0</v>
      </c>
      <c r="F133" s="24"/>
      <c r="G133" s="1">
        <f t="shared" ref="G133:Q133" si="36">SUM(G134:G139)</f>
        <v>12.886199999999999</v>
      </c>
      <c r="H133" s="1">
        <f t="shared" si="36"/>
        <v>9.4352999999999998</v>
      </c>
      <c r="I133" s="1">
        <f t="shared" si="36"/>
        <v>9.3792000000000009</v>
      </c>
      <c r="J133" s="1">
        <f t="shared" si="36"/>
        <v>8.3132000000000001</v>
      </c>
      <c r="K133" s="1">
        <f t="shared" si="36"/>
        <v>8.2125000000000004</v>
      </c>
      <c r="L133" s="1">
        <f t="shared" si="36"/>
        <v>1.1221000000000001</v>
      </c>
      <c r="M133" s="1">
        <f t="shared" si="36"/>
        <v>1.1667000000000001</v>
      </c>
      <c r="N133" s="1">
        <f t="shared" si="36"/>
        <v>0</v>
      </c>
      <c r="O133" s="1">
        <f t="shared" si="36"/>
        <v>0</v>
      </c>
      <c r="P133" s="1">
        <f t="shared" si="36"/>
        <v>0</v>
      </c>
      <c r="Q133" s="1">
        <f t="shared" si="36"/>
        <v>0</v>
      </c>
      <c r="R133" s="1"/>
      <c r="S133" s="1">
        <f>SUM(S134:S139)</f>
        <v>3.5070000000000001</v>
      </c>
      <c r="T133" s="1">
        <f t="shared" ref="T133:T138" si="37">IF(ISERROR(I133-H133),"нд",I133-H133)</f>
        <v>-5.6099999999998929E-2</v>
      </c>
      <c r="U133" s="40"/>
      <c r="V133" s="2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5"/>
      <c r="AM133" s="6"/>
    </row>
    <row r="134" spans="1:39" x14ac:dyDescent="0.25">
      <c r="A134" s="30" t="s">
        <v>117</v>
      </c>
      <c r="B134" s="33" t="s">
        <v>193</v>
      </c>
      <c r="C134" s="32" t="s">
        <v>27</v>
      </c>
      <c r="D134" s="39" t="s">
        <v>124</v>
      </c>
      <c r="E134" s="39">
        <v>0</v>
      </c>
      <c r="F134" s="39" t="s">
        <v>124</v>
      </c>
      <c r="G134" s="39">
        <v>0.16439999999999999</v>
      </c>
      <c r="H134" s="39">
        <f>IF(ISERROR(J134+L134+N134+P134),"нд",J134+L134+N134+P134)</f>
        <v>0</v>
      </c>
      <c r="I134" s="39">
        <f>K134+M134+O134+Q134</f>
        <v>0</v>
      </c>
      <c r="J134" s="39">
        <v>0</v>
      </c>
      <c r="K134" s="39">
        <v>0</v>
      </c>
      <c r="L134" s="39">
        <v>0</v>
      </c>
      <c r="M134" s="39">
        <v>0</v>
      </c>
      <c r="N134" s="39"/>
      <c r="O134" s="39"/>
      <c r="P134" s="39"/>
      <c r="Q134" s="39"/>
      <c r="R134" s="39" t="s">
        <v>124</v>
      </c>
      <c r="S134" s="39">
        <f>IF(H134="нд","нд",G134-I134)</f>
        <v>0.16439999999999999</v>
      </c>
      <c r="T134" s="39">
        <f t="shared" si="37"/>
        <v>0</v>
      </c>
      <c r="U134" s="43">
        <f>IF(T134="нд","нд",IFERROR(T134/H134*100,IF(I134&gt;0,100,0)))</f>
        <v>0</v>
      </c>
      <c r="V134" s="4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8"/>
      <c r="AM134" s="9"/>
    </row>
    <row r="135" spans="1:39" x14ac:dyDescent="0.25">
      <c r="A135" s="30" t="s">
        <v>117</v>
      </c>
      <c r="B135" s="33" t="s">
        <v>194</v>
      </c>
      <c r="C135" s="32" t="s">
        <v>26</v>
      </c>
      <c r="D135" s="32" t="s">
        <v>124</v>
      </c>
      <c r="E135" s="39">
        <v>0</v>
      </c>
      <c r="F135" s="32" t="s">
        <v>124</v>
      </c>
      <c r="G135" s="39">
        <v>2.1032000000000002</v>
      </c>
      <c r="H135" s="39">
        <f>IF(ISERROR(J135+L135+N135+P135),"нд",J135+L135+N135+P135)</f>
        <v>0</v>
      </c>
      <c r="I135" s="39">
        <f>K135+M135+O135+Q135</f>
        <v>0</v>
      </c>
      <c r="J135" s="39">
        <v>0</v>
      </c>
      <c r="K135" s="39">
        <v>0</v>
      </c>
      <c r="L135" s="39">
        <v>0</v>
      </c>
      <c r="M135" s="39">
        <v>0</v>
      </c>
      <c r="N135" s="39"/>
      <c r="O135" s="39"/>
      <c r="P135" s="39"/>
      <c r="Q135" s="39"/>
      <c r="R135" s="32" t="s">
        <v>124</v>
      </c>
      <c r="S135" s="39">
        <f>IF(H135="нд","нд",G135-I135)</f>
        <v>2.1032000000000002</v>
      </c>
      <c r="T135" s="39">
        <f t="shared" si="37"/>
        <v>0</v>
      </c>
      <c r="U135" s="43">
        <f>IF(T135="нд","нд",IFERROR(T135/H135*100,IF(I135&gt;0,100,0)))</f>
        <v>0</v>
      </c>
      <c r="V135" s="32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8"/>
      <c r="AM135" s="9"/>
    </row>
    <row r="136" spans="1:39" x14ac:dyDescent="0.25">
      <c r="A136" s="30" t="s">
        <v>117</v>
      </c>
      <c r="B136" s="31" t="s">
        <v>164</v>
      </c>
      <c r="C136" s="32" t="s">
        <v>165</v>
      </c>
      <c r="D136" s="32" t="s">
        <v>124</v>
      </c>
      <c r="E136" s="39">
        <v>0</v>
      </c>
      <c r="F136" s="32" t="s">
        <v>124</v>
      </c>
      <c r="G136" s="39">
        <v>8.3132000000000001</v>
      </c>
      <c r="H136" s="39">
        <f>IF(ISERROR(J136+L136+N136+P136),"нд",J136+L136+N136+P136)</f>
        <v>8.3132000000000001</v>
      </c>
      <c r="I136" s="39">
        <f>K136+M136+O136+Q136</f>
        <v>8.2125000000000004</v>
      </c>
      <c r="J136" s="39">
        <v>8.3132000000000001</v>
      </c>
      <c r="K136" s="39">
        <v>8.2125000000000004</v>
      </c>
      <c r="L136" s="39">
        <v>0</v>
      </c>
      <c r="M136" s="39">
        <v>0</v>
      </c>
      <c r="N136" s="39"/>
      <c r="O136" s="39"/>
      <c r="P136" s="39"/>
      <c r="Q136" s="39"/>
      <c r="R136" s="32" t="s">
        <v>124</v>
      </c>
      <c r="S136" s="39">
        <f>IF(H136="нд","нд",G136-I136)</f>
        <v>0.10069999999999979</v>
      </c>
      <c r="T136" s="39">
        <f t="shared" si="37"/>
        <v>-0.10069999999999979</v>
      </c>
      <c r="U136" s="43">
        <f>IF(T136="нд","нд",IFERROR(T136/H136*100,IF(I136&gt;0,100,0)))</f>
        <v>-1.2113265649809917</v>
      </c>
      <c r="V136" s="4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8"/>
      <c r="AM136" s="9"/>
    </row>
    <row r="137" spans="1:39" x14ac:dyDescent="0.25">
      <c r="A137" s="30" t="s">
        <v>117</v>
      </c>
      <c r="B137" s="31" t="s">
        <v>195</v>
      </c>
      <c r="C137" s="32" t="s">
        <v>196</v>
      </c>
      <c r="D137" s="32" t="s">
        <v>124</v>
      </c>
      <c r="E137" s="39">
        <v>0</v>
      </c>
      <c r="F137" s="32" t="s">
        <v>124</v>
      </c>
      <c r="G137" s="39">
        <v>1.1833</v>
      </c>
      <c r="H137" s="39">
        <f>IF(ISERROR(J137+L137+N137+P137),"нд",J137+L137+N137+P137)</f>
        <v>0</v>
      </c>
      <c r="I137" s="39">
        <f>K137+M137+O137+Q137</f>
        <v>0</v>
      </c>
      <c r="J137" s="39">
        <v>0</v>
      </c>
      <c r="K137" s="39">
        <v>0</v>
      </c>
      <c r="L137" s="39">
        <v>0</v>
      </c>
      <c r="M137" s="39">
        <v>0</v>
      </c>
      <c r="N137" s="39"/>
      <c r="O137" s="39"/>
      <c r="P137" s="39"/>
      <c r="Q137" s="39"/>
      <c r="R137" s="32" t="s">
        <v>124</v>
      </c>
      <c r="S137" s="39">
        <f>IF(H137="нд","нд",G137-I137)</f>
        <v>1.1833</v>
      </c>
      <c r="T137" s="39">
        <f t="shared" si="37"/>
        <v>0</v>
      </c>
      <c r="U137" s="43">
        <f>IF(T137="нд","нд",IFERROR(T137/H137*100,IF(I137&gt;0,100,0)))</f>
        <v>0</v>
      </c>
      <c r="V137" s="4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8"/>
      <c r="AM137" s="9"/>
    </row>
    <row r="138" spans="1:39" x14ac:dyDescent="0.25">
      <c r="A138" s="30" t="s">
        <v>117</v>
      </c>
      <c r="B138" s="31" t="s">
        <v>197</v>
      </c>
      <c r="C138" s="32" t="s">
        <v>198</v>
      </c>
      <c r="D138" s="32" t="s">
        <v>124</v>
      </c>
      <c r="E138" s="39">
        <v>0</v>
      </c>
      <c r="F138" s="32" t="s">
        <v>124</v>
      </c>
      <c r="G138" s="39">
        <v>1.1221000000000001</v>
      </c>
      <c r="H138" s="39">
        <f>IF(ISERROR(J138+L138+N138+P138),"нд",J138+L138+N138+P138)</f>
        <v>1.1221000000000001</v>
      </c>
      <c r="I138" s="39">
        <f>K138+M138+O138+Q138</f>
        <v>1.1667000000000001</v>
      </c>
      <c r="J138" s="39">
        <v>0</v>
      </c>
      <c r="K138" s="39">
        <v>0</v>
      </c>
      <c r="L138" s="39">
        <v>1.1221000000000001</v>
      </c>
      <c r="M138" s="39">
        <v>1.1667000000000001</v>
      </c>
      <c r="N138" s="39"/>
      <c r="O138" s="39"/>
      <c r="P138" s="39"/>
      <c r="Q138" s="39"/>
      <c r="R138" s="32" t="s">
        <v>124</v>
      </c>
      <c r="S138" s="39">
        <f>IF(H138="нд","нд",G138-I138)</f>
        <v>-4.4599999999999973E-2</v>
      </c>
      <c r="T138" s="39">
        <f t="shared" si="37"/>
        <v>4.4599999999999973E-2</v>
      </c>
      <c r="U138" s="43">
        <f>IF(T138="нд","нд",IFERROR(T138/H138*100,IF(I138&gt;0,100,0)))</f>
        <v>3.9746903128063429</v>
      </c>
      <c r="V138" s="32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8"/>
      <c r="AM138" s="9"/>
    </row>
    <row r="139" spans="1:39" x14ac:dyDescent="0.25">
      <c r="A139" s="28" t="s">
        <v>123</v>
      </c>
      <c r="B139" s="36" t="s">
        <v>123</v>
      </c>
      <c r="C139" s="37"/>
      <c r="D139" s="3"/>
      <c r="E139" s="3"/>
      <c r="F139" s="46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42"/>
      <c r="V139" s="37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1"/>
      <c r="AM139" s="12"/>
    </row>
    <row r="140" spans="1:39" x14ac:dyDescent="0.25"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</row>
  </sheetData>
  <mergeCells count="24">
    <mergeCell ref="V15:V17"/>
    <mergeCell ref="F16:F17"/>
    <mergeCell ref="P16:Q16"/>
    <mergeCell ref="R16:R17"/>
    <mergeCell ref="S16:S17"/>
    <mergeCell ref="F15:G15"/>
    <mergeCell ref="H15:Q15"/>
    <mergeCell ref="R15:S15"/>
    <mergeCell ref="T15:U16"/>
    <mergeCell ref="N16:O16"/>
    <mergeCell ref="G16:G17"/>
    <mergeCell ref="H16:I16"/>
    <mergeCell ref="J16:K16"/>
    <mergeCell ref="L16:M16"/>
    <mergeCell ref="A15:A17"/>
    <mergeCell ref="B15:B17"/>
    <mergeCell ref="C15:C17"/>
    <mergeCell ref="D15:D17"/>
    <mergeCell ref="E15:E17"/>
    <mergeCell ref="A12:V12"/>
    <mergeCell ref="A10:V10"/>
    <mergeCell ref="A7:V7"/>
    <mergeCell ref="A4:V4"/>
    <mergeCell ref="A5:V5"/>
  </mergeCells>
  <conditionalFormatting sqref="D139:U139 D91:E91 D130:U133 D77:E77 D86:U90 D79:U81 D75:U76 D19:U65 D96:U121 D122:E122 D134:G138 D66:E74 W19:AL77 W79:AL91 W93:AL122 D93:E95 W126:AL139 D126:E129 G67:G74 G77 D82:G85 G126:G129 G122">
    <cfRule type="cellIs" dxfId="56" priority="97" operator="equal">
      <formula>0</formula>
    </cfRule>
  </conditionalFormatting>
  <conditionalFormatting sqref="J77 G91 J134:R134 J122:R122 J91:R91 J82:R85 K138:Q138 K135:Q135 J93:R95 G93:G95 J126:R129 J66:R74 L77:R77 J136:Q137">
    <cfRule type="cellIs" dxfId="55" priority="95" operator="equal">
      <formula>0</formula>
    </cfRule>
  </conditionalFormatting>
  <conditionalFormatting sqref="T66:T74">
    <cfRule type="cellIs" dxfId="54" priority="79" operator="equal">
      <formula>0</formula>
    </cfRule>
  </conditionalFormatting>
  <conditionalFormatting sqref="U66:U74">
    <cfRule type="cellIs" dxfId="53" priority="78" operator="equal">
      <formula>0</formula>
    </cfRule>
  </conditionalFormatting>
  <conditionalFormatting sqref="T77">
    <cfRule type="cellIs" dxfId="52" priority="77" operator="equal">
      <formula>0</formula>
    </cfRule>
  </conditionalFormatting>
  <conditionalFormatting sqref="U77">
    <cfRule type="cellIs" dxfId="51" priority="76" operator="equal">
      <formula>0</formula>
    </cfRule>
  </conditionalFormatting>
  <conditionalFormatting sqref="T82:T85">
    <cfRule type="cellIs" dxfId="50" priority="75" operator="equal">
      <formula>0</formula>
    </cfRule>
  </conditionalFormatting>
  <conditionalFormatting sqref="U82:U85">
    <cfRule type="cellIs" dxfId="49" priority="74" operator="equal">
      <formula>0</formula>
    </cfRule>
  </conditionalFormatting>
  <conditionalFormatting sqref="T91 T93:T95">
    <cfRule type="cellIs" dxfId="48" priority="71" operator="equal">
      <formula>0</formula>
    </cfRule>
  </conditionalFormatting>
  <conditionalFormatting sqref="U91 U93:U95">
    <cfRule type="cellIs" dxfId="47" priority="70" operator="equal">
      <formula>0</formula>
    </cfRule>
  </conditionalFormatting>
  <conditionalFormatting sqref="T122 T126:T129">
    <cfRule type="cellIs" dxfId="46" priority="69" operator="equal">
      <formula>0</formula>
    </cfRule>
  </conditionalFormatting>
  <conditionalFormatting sqref="U122 U126:U129">
    <cfRule type="cellIs" dxfId="45" priority="68" operator="equal">
      <formula>0</formula>
    </cfRule>
  </conditionalFormatting>
  <conditionalFormatting sqref="T134:T138">
    <cfRule type="cellIs" dxfId="44" priority="67" operator="equal">
      <formula>0</formula>
    </cfRule>
  </conditionalFormatting>
  <conditionalFormatting sqref="U134:U138">
    <cfRule type="cellIs" dxfId="43" priority="66" operator="equal">
      <formula>0</formula>
    </cfRule>
  </conditionalFormatting>
  <conditionalFormatting sqref="H66:I74">
    <cfRule type="cellIs" dxfId="42" priority="64" operator="equal">
      <formula>0</formula>
    </cfRule>
  </conditionalFormatting>
  <conditionalFormatting sqref="H77:I77">
    <cfRule type="cellIs" dxfId="41" priority="63" operator="equal">
      <formula>0</formula>
    </cfRule>
  </conditionalFormatting>
  <conditionalFormatting sqref="H82:I85">
    <cfRule type="cellIs" dxfId="40" priority="62" operator="equal">
      <formula>0</formula>
    </cfRule>
  </conditionalFormatting>
  <conditionalFormatting sqref="H91:I91 H93:I95">
    <cfRule type="cellIs" dxfId="39" priority="59" operator="equal">
      <formula>0</formula>
    </cfRule>
  </conditionalFormatting>
  <conditionalFormatting sqref="H122:I122 H126:I129">
    <cfRule type="cellIs" dxfId="38" priority="58" operator="equal">
      <formula>0</formula>
    </cfRule>
  </conditionalFormatting>
  <conditionalFormatting sqref="H134:I138">
    <cfRule type="cellIs" dxfId="37" priority="57" operator="equal">
      <formula>0</formula>
    </cfRule>
  </conditionalFormatting>
  <conditionalFormatting sqref="S66:S74">
    <cfRule type="cellIs" dxfId="36" priority="55" operator="equal">
      <formula>0</formula>
    </cfRule>
  </conditionalFormatting>
  <conditionalFormatting sqref="S77">
    <cfRule type="cellIs" dxfId="35" priority="54" operator="equal">
      <formula>0</formula>
    </cfRule>
  </conditionalFormatting>
  <conditionalFormatting sqref="S82:S85">
    <cfRule type="cellIs" dxfId="34" priority="53" operator="equal">
      <formula>0</formula>
    </cfRule>
  </conditionalFormatting>
  <conditionalFormatting sqref="S91 S93:S95">
    <cfRule type="cellIs" dxfId="33" priority="50" operator="equal">
      <formula>0</formula>
    </cfRule>
  </conditionalFormatting>
  <conditionalFormatting sqref="S122 S126:S129">
    <cfRule type="cellIs" dxfId="32" priority="49" operator="equal">
      <formula>0</formula>
    </cfRule>
  </conditionalFormatting>
  <conditionalFormatting sqref="S134:S138">
    <cfRule type="cellIs" dxfId="31" priority="48" operator="equal">
      <formula>0</formula>
    </cfRule>
  </conditionalFormatting>
  <conditionalFormatting sqref="R135:R138">
    <cfRule type="cellIs" dxfId="30" priority="38" operator="equal">
      <formula>0</formula>
    </cfRule>
  </conditionalFormatting>
  <conditionalFormatting sqref="D78:E78 W78:AL78 G78">
    <cfRule type="cellIs" dxfId="29" priority="31" operator="equal">
      <formula>0</formula>
    </cfRule>
  </conditionalFormatting>
  <conditionalFormatting sqref="J78:R78">
    <cfRule type="cellIs" dxfId="28" priority="30" operator="equal">
      <formula>0</formula>
    </cfRule>
  </conditionalFormatting>
  <conditionalFormatting sqref="T78">
    <cfRule type="cellIs" dxfId="27" priority="29" operator="equal">
      <formula>0</formula>
    </cfRule>
  </conditionalFormatting>
  <conditionalFormatting sqref="U78">
    <cfRule type="cellIs" dxfId="26" priority="28" operator="equal">
      <formula>0</formula>
    </cfRule>
  </conditionalFormatting>
  <conditionalFormatting sqref="H78:I78">
    <cfRule type="cellIs" dxfId="25" priority="27" operator="equal">
      <formula>0</formula>
    </cfRule>
  </conditionalFormatting>
  <conditionalFormatting sqref="S78">
    <cfRule type="cellIs" dxfId="24" priority="26" operator="equal">
      <formula>0</formula>
    </cfRule>
  </conditionalFormatting>
  <conditionalFormatting sqref="G66">
    <cfRule type="cellIs" dxfId="23" priority="25" operator="equal">
      <formula>0</formula>
    </cfRule>
  </conditionalFormatting>
  <conditionalFormatting sqref="J138">
    <cfRule type="cellIs" dxfId="22" priority="24" operator="equal">
      <formula>0</formula>
    </cfRule>
  </conditionalFormatting>
  <conditionalFormatting sqref="J135">
    <cfRule type="cellIs" dxfId="21" priority="23" operator="equal">
      <formula>0</formula>
    </cfRule>
  </conditionalFormatting>
  <conditionalFormatting sqref="W92:AL92 D92:E92">
    <cfRule type="cellIs" dxfId="20" priority="22" operator="equal">
      <formula>0</formula>
    </cfRule>
  </conditionalFormatting>
  <conditionalFormatting sqref="J92:R92 G92">
    <cfRule type="cellIs" dxfId="19" priority="21" operator="equal">
      <formula>0</formula>
    </cfRule>
  </conditionalFormatting>
  <conditionalFormatting sqref="T92">
    <cfRule type="cellIs" dxfId="18" priority="20" operator="equal">
      <formula>0</formula>
    </cfRule>
  </conditionalFormatting>
  <conditionalFormatting sqref="U92">
    <cfRule type="cellIs" dxfId="17" priority="19" operator="equal">
      <formula>0</formula>
    </cfRule>
  </conditionalFormatting>
  <conditionalFormatting sqref="H92:I92">
    <cfRule type="cellIs" dxfId="16" priority="18" operator="equal">
      <formula>0</formula>
    </cfRule>
  </conditionalFormatting>
  <conditionalFormatting sqref="S92">
    <cfRule type="cellIs" dxfId="15" priority="17" operator="equal">
      <formula>0</formula>
    </cfRule>
  </conditionalFormatting>
  <conditionalFormatting sqref="W123:AL125 D123:E125 G123:G125">
    <cfRule type="cellIs" dxfId="14" priority="15" operator="equal">
      <formula>0</formula>
    </cfRule>
  </conditionalFormatting>
  <conditionalFormatting sqref="J124:R125 J123:K123 M123:R123">
    <cfRule type="cellIs" dxfId="13" priority="14" operator="equal">
      <formula>0</formula>
    </cfRule>
  </conditionalFormatting>
  <conditionalFormatting sqref="T123:T125">
    <cfRule type="cellIs" dxfId="12" priority="13" operator="equal">
      <formula>0</formula>
    </cfRule>
  </conditionalFormatting>
  <conditionalFormatting sqref="U123:U125">
    <cfRule type="cellIs" dxfId="11" priority="12" operator="equal">
      <formula>0</formula>
    </cfRule>
  </conditionalFormatting>
  <conditionalFormatting sqref="H123:I125">
    <cfRule type="cellIs" dxfId="10" priority="11" operator="equal">
      <formula>0</formula>
    </cfRule>
  </conditionalFormatting>
  <conditionalFormatting sqref="S123:S125">
    <cfRule type="cellIs" dxfId="9" priority="10" operator="equal">
      <formula>0</formula>
    </cfRule>
  </conditionalFormatting>
  <conditionalFormatting sqref="F66:F74">
    <cfRule type="cellIs" dxfId="8" priority="9" operator="equal">
      <formula>0</formula>
    </cfRule>
  </conditionalFormatting>
  <conditionalFormatting sqref="F77">
    <cfRule type="cellIs" dxfId="7" priority="8" operator="equal">
      <formula>0</formula>
    </cfRule>
  </conditionalFormatting>
  <conditionalFormatting sqref="F78">
    <cfRule type="cellIs" dxfId="6" priority="7" operator="equal">
      <formula>0</formula>
    </cfRule>
  </conditionalFormatting>
  <conditionalFormatting sqref="F91 F93:F95">
    <cfRule type="cellIs" dxfId="5" priority="6" operator="equal">
      <formula>0</formula>
    </cfRule>
  </conditionalFormatting>
  <conditionalFormatting sqref="F92">
    <cfRule type="cellIs" dxfId="4" priority="5" operator="equal">
      <formula>0</formula>
    </cfRule>
  </conditionalFormatting>
  <conditionalFormatting sqref="F122 F126:F129">
    <cfRule type="cellIs" dxfId="3" priority="4" operator="equal">
      <formula>0</formula>
    </cfRule>
  </conditionalFormatting>
  <conditionalFormatting sqref="F123:F125">
    <cfRule type="cellIs" dxfId="2" priority="3" operator="equal">
      <formula>0</formula>
    </cfRule>
  </conditionalFormatting>
  <conditionalFormatting sqref="K77">
    <cfRule type="cellIs" dxfId="1" priority="2" operator="equal">
      <formula>0</formula>
    </cfRule>
  </conditionalFormatting>
  <conditionalFormatting sqref="L123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43" fitToHeight="0" orientation="landscape" r:id="rId1"/>
  <ignoredErrors>
    <ignoredError sqref="E33:Q33 D90:R90 D121:R121 E91 H91:I91 N91:R91 E126 H126:K126 H122:K122 E122 N122:R122 N126:R126" formulaRange="1"/>
    <ignoredError sqref="A19:A28" numberStoredAsText="1"/>
    <ignoredError sqref="A29:A77 A126:A138 A79:A91 A93:A122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№12</dc:title>
  <dc:creator>SalnikovNE</dc:creator>
  <cp:keywords>Отчет ИП 2020 I квартал</cp:keywords>
  <cp:lastModifiedBy/>
  <dcterms:created xsi:type="dcterms:W3CDTF">2015-06-05T18:19:34Z</dcterms:created>
  <dcterms:modified xsi:type="dcterms:W3CDTF">2020-08-13T08:19:38Z</dcterms:modified>
  <cp:contentStatus>готова</cp:contentStatus>
</cp:coreProperties>
</file>