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790" yWindow="0" windowWidth="22260" windowHeight="1264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1" l="1"/>
  <c r="G107" i="1"/>
  <c r="R107" i="1"/>
  <c r="S107" i="1"/>
  <c r="F107" i="1"/>
  <c r="Q107" i="1"/>
  <c r="F31" i="1"/>
  <c r="F34" i="1"/>
  <c r="F79" i="1"/>
  <c r="F80" i="1"/>
  <c r="F78" i="1"/>
  <c r="F112" i="1"/>
  <c r="F113" i="1"/>
  <c r="F114" i="1"/>
  <c r="F67" i="1"/>
  <c r="F66" i="1"/>
  <c r="G114" i="1"/>
  <c r="G113" i="1"/>
  <c r="G112" i="1"/>
  <c r="G79" i="1"/>
  <c r="G80" i="1"/>
  <c r="G78" i="1"/>
  <c r="G67" i="1"/>
  <c r="G66" i="1"/>
  <c r="G34" i="1"/>
  <c r="G31" i="1"/>
  <c r="D111" i="1"/>
  <c r="D25" i="1"/>
  <c r="D106" i="1"/>
  <c r="D23" i="1"/>
  <c r="D77" i="1"/>
  <c r="D76" i="1"/>
  <c r="D74" i="1"/>
  <c r="D72" i="1"/>
  <c r="D69" i="1"/>
  <c r="D65" i="1"/>
  <c r="D33" i="1"/>
  <c r="D30" i="1"/>
  <c r="H114" i="1"/>
  <c r="H113" i="1"/>
  <c r="H112" i="1"/>
  <c r="R112" i="1"/>
  <c r="S112" i="1"/>
  <c r="H80" i="1"/>
  <c r="H79" i="1"/>
  <c r="H78" i="1"/>
  <c r="Q78" i="1"/>
  <c r="H67" i="1"/>
  <c r="H66" i="1"/>
  <c r="Q69" i="1"/>
  <c r="H34" i="1"/>
  <c r="H31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F30" i="1"/>
  <c r="I30" i="1"/>
  <c r="J30" i="1"/>
  <c r="K30" i="1"/>
  <c r="L30" i="1"/>
  <c r="M30" i="1"/>
  <c r="N30" i="1"/>
  <c r="O30" i="1"/>
  <c r="P30" i="1"/>
  <c r="F33" i="1"/>
  <c r="I33" i="1"/>
  <c r="J33" i="1"/>
  <c r="K33" i="1"/>
  <c r="L33" i="1"/>
  <c r="M33" i="1"/>
  <c r="N33" i="1"/>
  <c r="O33" i="1"/>
  <c r="P33" i="1"/>
  <c r="F65" i="1"/>
  <c r="I65" i="1"/>
  <c r="J65" i="1"/>
  <c r="K65" i="1"/>
  <c r="L65" i="1"/>
  <c r="M65" i="1"/>
  <c r="N65" i="1"/>
  <c r="O65" i="1"/>
  <c r="P65" i="1"/>
  <c r="E69" i="1"/>
  <c r="F69" i="1"/>
  <c r="I69" i="1"/>
  <c r="J69" i="1"/>
  <c r="K69" i="1"/>
  <c r="L69" i="1"/>
  <c r="M69" i="1"/>
  <c r="N69" i="1"/>
  <c r="O69" i="1"/>
  <c r="P69" i="1"/>
  <c r="F72" i="1"/>
  <c r="I72" i="1"/>
  <c r="J72" i="1"/>
  <c r="K72" i="1"/>
  <c r="L72" i="1"/>
  <c r="M72" i="1"/>
  <c r="N72" i="1"/>
  <c r="O72" i="1"/>
  <c r="P72" i="1"/>
  <c r="F74" i="1"/>
  <c r="I74" i="1"/>
  <c r="J74" i="1"/>
  <c r="K74" i="1"/>
  <c r="L74" i="1"/>
  <c r="M74" i="1"/>
  <c r="N74" i="1"/>
  <c r="O74" i="1"/>
  <c r="P74" i="1"/>
  <c r="F77" i="1"/>
  <c r="F76" i="1"/>
  <c r="I77" i="1"/>
  <c r="I76" i="1"/>
  <c r="J77" i="1"/>
  <c r="J76" i="1"/>
  <c r="K77" i="1"/>
  <c r="K76" i="1"/>
  <c r="L77" i="1"/>
  <c r="L76" i="1"/>
  <c r="M77" i="1"/>
  <c r="M76" i="1"/>
  <c r="N77" i="1"/>
  <c r="N76" i="1"/>
  <c r="O77" i="1"/>
  <c r="O76" i="1"/>
  <c r="P77" i="1"/>
  <c r="P76" i="1"/>
  <c r="E101" i="1"/>
  <c r="E22" i="1"/>
  <c r="F101" i="1"/>
  <c r="F22" i="1"/>
  <c r="G101" i="1"/>
  <c r="G22" i="1"/>
  <c r="H101" i="1"/>
  <c r="H22" i="1"/>
  <c r="I101" i="1"/>
  <c r="I22" i="1"/>
  <c r="J101" i="1"/>
  <c r="J22" i="1"/>
  <c r="K101" i="1"/>
  <c r="K22" i="1"/>
  <c r="L101" i="1"/>
  <c r="L22" i="1"/>
  <c r="M101" i="1"/>
  <c r="M22" i="1"/>
  <c r="N101" i="1"/>
  <c r="N22" i="1"/>
  <c r="O101" i="1"/>
  <c r="O22" i="1"/>
  <c r="P101" i="1"/>
  <c r="P22" i="1"/>
  <c r="Q101" i="1"/>
  <c r="Q22" i="1"/>
  <c r="R101" i="1"/>
  <c r="F106" i="1"/>
  <c r="F23" i="1"/>
  <c r="I106" i="1"/>
  <c r="I23" i="1"/>
  <c r="J106" i="1"/>
  <c r="J23" i="1"/>
  <c r="K106" i="1"/>
  <c r="K23" i="1"/>
  <c r="L106" i="1"/>
  <c r="L23" i="1"/>
  <c r="M106" i="1"/>
  <c r="M23" i="1"/>
  <c r="N106" i="1"/>
  <c r="N23" i="1"/>
  <c r="O106" i="1"/>
  <c r="O23" i="1"/>
  <c r="P106" i="1"/>
  <c r="P23" i="1"/>
  <c r="F111" i="1"/>
  <c r="F25" i="1"/>
  <c r="I111" i="1"/>
  <c r="I25" i="1"/>
  <c r="J111" i="1"/>
  <c r="J25" i="1"/>
  <c r="K111" i="1"/>
  <c r="K25" i="1"/>
  <c r="L111" i="1"/>
  <c r="L25" i="1"/>
  <c r="M111" i="1"/>
  <c r="M25" i="1"/>
  <c r="N111" i="1"/>
  <c r="N25" i="1"/>
  <c r="O111" i="1"/>
  <c r="O25" i="1"/>
  <c r="P111" i="1"/>
  <c r="P25" i="1"/>
  <c r="D101" i="1"/>
  <c r="D22" i="1"/>
  <c r="D24" i="1"/>
  <c r="R24" i="1"/>
  <c r="R22" i="1"/>
  <c r="R31" i="1"/>
  <c r="S31" i="1"/>
  <c r="Q31" i="1"/>
  <c r="R34" i="1"/>
  <c r="S34" i="1"/>
  <c r="Q34" i="1"/>
  <c r="R78" i="1"/>
  <c r="S78" i="1"/>
  <c r="R113" i="1"/>
  <c r="S113" i="1"/>
  <c r="Q113" i="1"/>
  <c r="H69" i="1"/>
  <c r="R79" i="1"/>
  <c r="S79" i="1"/>
  <c r="Q79" i="1"/>
  <c r="R67" i="1"/>
  <c r="S67" i="1"/>
  <c r="Q67" i="1"/>
  <c r="R80" i="1"/>
  <c r="S80" i="1"/>
  <c r="Q80" i="1"/>
  <c r="R114" i="1"/>
  <c r="S114" i="1"/>
  <c r="Q114" i="1"/>
  <c r="Q112" i="1"/>
  <c r="R66" i="1"/>
  <c r="S66" i="1"/>
  <c r="Q66" i="1"/>
  <c r="D64" i="1"/>
  <c r="F29" i="1"/>
  <c r="F28" i="1"/>
  <c r="F20" i="1"/>
  <c r="F71" i="1"/>
  <c r="O29" i="1"/>
  <c r="O28" i="1"/>
  <c r="O20" i="1"/>
  <c r="K29" i="1"/>
  <c r="K28" i="1"/>
  <c r="K20" i="1"/>
  <c r="K64" i="1"/>
  <c r="D29" i="1"/>
  <c r="D28" i="1"/>
  <c r="D20" i="1"/>
  <c r="D71" i="1"/>
  <c r="E72" i="1"/>
  <c r="N64" i="1"/>
  <c r="J64" i="1"/>
  <c r="E30" i="1"/>
  <c r="E74" i="1"/>
  <c r="E106" i="1"/>
  <c r="E23" i="1"/>
  <c r="G77" i="1"/>
  <c r="E77" i="1"/>
  <c r="E76" i="1"/>
  <c r="G69" i="1"/>
  <c r="P64" i="1"/>
  <c r="L64" i="1"/>
  <c r="N29" i="1"/>
  <c r="N28" i="1"/>
  <c r="N20" i="1"/>
  <c r="J29" i="1"/>
  <c r="J28" i="1"/>
  <c r="J20" i="1"/>
  <c r="G30" i="1"/>
  <c r="H65" i="1"/>
  <c r="H74" i="1"/>
  <c r="E111" i="1"/>
  <c r="E25" i="1"/>
  <c r="H30" i="1"/>
  <c r="R30" i="1"/>
  <c r="E65" i="1"/>
  <c r="E64" i="1"/>
  <c r="E33" i="1"/>
  <c r="H33" i="1"/>
  <c r="H72" i="1"/>
  <c r="H111" i="1"/>
  <c r="G111" i="1"/>
  <c r="H106" i="1"/>
  <c r="G106" i="1"/>
  <c r="H77" i="1"/>
  <c r="G74" i="1"/>
  <c r="P71" i="1"/>
  <c r="L71" i="1"/>
  <c r="O71" i="1"/>
  <c r="K71" i="1"/>
  <c r="N71" i="1"/>
  <c r="J71" i="1"/>
  <c r="M71" i="1"/>
  <c r="I71" i="1"/>
  <c r="G72" i="1"/>
  <c r="F64" i="1"/>
  <c r="O64" i="1"/>
  <c r="M64" i="1"/>
  <c r="I64" i="1"/>
  <c r="G65" i="1"/>
  <c r="G33" i="1"/>
  <c r="P29" i="1"/>
  <c r="P28" i="1"/>
  <c r="P20" i="1"/>
  <c r="L29" i="1"/>
  <c r="L28" i="1"/>
  <c r="L20" i="1"/>
  <c r="M29" i="1"/>
  <c r="M28" i="1"/>
  <c r="M20" i="1"/>
  <c r="I29" i="1"/>
  <c r="I28" i="1"/>
  <c r="I20" i="1"/>
  <c r="R77" i="1"/>
  <c r="Q74" i="1"/>
  <c r="R111" i="1"/>
  <c r="R65" i="1"/>
  <c r="Q106" i="1"/>
  <c r="Q23" i="1"/>
  <c r="R69" i="1"/>
  <c r="Q33" i="1"/>
  <c r="R72" i="1"/>
  <c r="Q111" i="1"/>
  <c r="Q25" i="1"/>
  <c r="R106" i="1"/>
  <c r="R33" i="1"/>
  <c r="Q65" i="1"/>
  <c r="Q64" i="1"/>
  <c r="Q77" i="1"/>
  <c r="Q76" i="1"/>
  <c r="Q72" i="1"/>
  <c r="Q71" i="1"/>
  <c r="Q30" i="1"/>
  <c r="R74" i="1"/>
  <c r="J63" i="1"/>
  <c r="J21" i="1"/>
  <c r="J19" i="1"/>
  <c r="D63" i="1"/>
  <c r="D21" i="1"/>
  <c r="D19" i="1"/>
  <c r="H25" i="1"/>
  <c r="H23" i="1"/>
  <c r="H64" i="1"/>
  <c r="N63" i="1"/>
  <c r="N21" i="1"/>
  <c r="N19" i="1"/>
  <c r="H76" i="1"/>
  <c r="H29" i="1"/>
  <c r="G23" i="1"/>
  <c r="G76" i="1"/>
  <c r="G25" i="1"/>
  <c r="E71" i="1"/>
  <c r="E63" i="1"/>
  <c r="E21" i="1"/>
  <c r="L63" i="1"/>
  <c r="L21" i="1"/>
  <c r="L19" i="1"/>
  <c r="P63" i="1"/>
  <c r="P21" i="1"/>
  <c r="P19" i="1"/>
  <c r="E29" i="1"/>
  <c r="E28" i="1"/>
  <c r="E20" i="1"/>
  <c r="F63" i="1"/>
  <c r="F21" i="1"/>
  <c r="F19" i="1"/>
  <c r="O63" i="1"/>
  <c r="O21" i="1"/>
  <c r="O19" i="1"/>
  <c r="K63" i="1"/>
  <c r="K21" i="1"/>
  <c r="K19" i="1"/>
  <c r="G29" i="1"/>
  <c r="H71" i="1"/>
  <c r="G64" i="1"/>
  <c r="I63" i="1"/>
  <c r="I21" i="1"/>
  <c r="I19" i="1"/>
  <c r="M63" i="1"/>
  <c r="M21" i="1"/>
  <c r="M19" i="1"/>
  <c r="G71" i="1"/>
  <c r="Q29" i="1"/>
  <c r="Q28" i="1"/>
  <c r="Q20" i="1"/>
  <c r="Q63" i="1"/>
  <c r="Q21" i="1"/>
  <c r="R71" i="1"/>
  <c r="R64" i="1"/>
  <c r="H28" i="1"/>
  <c r="R29" i="1"/>
  <c r="R23" i="1"/>
  <c r="R76" i="1"/>
  <c r="R25" i="1"/>
  <c r="H63" i="1"/>
  <c r="G28" i="1"/>
  <c r="E19" i="1"/>
  <c r="G63" i="1"/>
  <c r="Q19" i="1"/>
  <c r="R28" i="1"/>
  <c r="R63" i="1"/>
  <c r="H20" i="1"/>
  <c r="H21" i="1"/>
  <c r="G21" i="1"/>
  <c r="G20" i="1"/>
  <c r="H19" i="1"/>
  <c r="R21" i="1"/>
  <c r="R20" i="1"/>
  <c r="G19" i="1"/>
  <c r="R19" i="1"/>
</calcChain>
</file>

<file path=xl/sharedStrings.xml><?xml version="1.0" encoding="utf-8"?>
<sst xmlns="http://schemas.openxmlformats.org/spreadsheetml/2006/main" count="295" uniqueCount="150">
  <si>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</si>
  <si>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</si>
  <si>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</si>
  <si>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</si>
  <si>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</si>
  <si>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</si>
  <si>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</si>
  <si>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</si>
  <si>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</si>
  <si>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</si>
  <si>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</si>
  <si>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</si>
  <si>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</si>
  <si>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</si>
  <si>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</si>
  <si>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</si>
  <si>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</si>
  <si>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</si>
  <si>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</si>
  <si>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</si>
  <si>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</si>
  <si>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</si>
  <si>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</si>
  <si>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I_172118182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</si>
  <si>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</si>
  <si>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</si>
  <si>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</si>
  <si>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</si>
  <si>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</si>
  <si>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</si>
  <si>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</si>
  <si>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</si>
  <si>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</si>
  <si>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</si>
  <si>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</si>
  <si>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</si>
  <si>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</si>
  <si>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</si>
  <si>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</si>
  <si>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</si>
  <si>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</si>
  <si>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</si>
  <si>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</si>
  <si>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</si>
  <si>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</si>
  <si>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</si>
  <si>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</si>
  <si>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</si>
  <si>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</si>
  <si>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</si>
  <si>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</si>
  <si>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</si>
  <si>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</si>
  <si>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</si>
  <si>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</si>
  <si>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</si>
  <si>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</si>
  <si>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</si>
  <si>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</si>
  <si>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</si>
  <si>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</si>
  <si>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</si>
  <si>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</si>
  <si>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</si>
  <si>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</si>
  <si>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</si>
  <si>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</si>
  <si>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</si>
  <si>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</si>
  <si>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</si>
  <si>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</si>
  <si>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</si>
  <si>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</si>
  <si>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</si>
  <si>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</si>
  <si>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</si>
  <si>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</si>
  <si>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</si>
  <si>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</si>
  <si>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</si>
  <si>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</si>
  <si>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</si>
  <si>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</si>
  <si>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</si>
  <si>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</si>
  <si>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</si>
  <si>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</si>
  <si>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</si>
  <si>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</si>
  <si>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</si>
  <si>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</si>
  <si>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</si>
  <si>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</si>
  <si>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</si>
  <si>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</si>
  <si>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</si>
  <si>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</si>
  <si>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</si>
  <si>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</si>
  <si>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</si>
  <si>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</si>
  <si>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</si>
  <si>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</si>
  <si>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</si>
  <si>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</si>
  <si>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</si>
  <si>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</si>
  <si>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</si>
  <si>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</si>
  <si>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</si>
  <si>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</si>
  <si>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</si>
  <si>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</si>
  <si>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</si>
  <si>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</si>
  <si>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</si>
  <si>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</si>
  <si>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</si>
  <si>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</si>
  <si>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</si>
  <si>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</si>
  <si>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</si>
  <si>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</si>
  <si>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</si>
  <si>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</si>
  <si>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</si>
  <si>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t>Реконструкция ТП-106. Замена трансформатора ТМ 100/10/0,4 на ТМГСУ11 100/10/0,4 (кВА)</t>
  </si>
  <si>
    <t>Реконструкция ТП-153. Замена трансформатора ТМ 160/10/0,4 на ТМГСУ11 160/10/0,4 (кВА)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</si>
  <si>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</si>
  <si>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(ТП-157), кол-во точек 76шт.</t>
  </si>
  <si>
    <t>Установка АСКУЭ согласно ПП №522 от 27.12.2018г., кол-во точек в 2020г.-300шт., 2021г.-295шт.</t>
  </si>
  <si>
    <t>Покупка трактора JCB 4CX (1 шт.)</t>
  </si>
  <si>
    <t>Покупка УАЗ (1 шт.)</t>
  </si>
  <si>
    <t>Строительство ЛЭП 10 кВ в части пересечение РЖД (ПИР и ГНБ со страховочным пакетом)</t>
  </si>
  <si>
    <t>G_172121056</t>
  </si>
  <si>
    <t>G_172121060</t>
  </si>
  <si>
    <t>К_172121234</t>
  </si>
  <si>
    <t>К_172121228</t>
  </si>
  <si>
    <t>L_172121245</t>
  </si>
  <si>
    <t>К_172121236</t>
  </si>
  <si>
    <t>I_172119196</t>
  </si>
  <si>
    <t>Оценка полной стоимости инвестиционного проекта в прогнозных ценах соответствующих лет, млн. рублей
(с НДС)</t>
  </si>
  <si>
    <t>Финансирование капитальных вложений 2021 года, млн. рублей (с НДС)</t>
  </si>
  <si>
    <t>Фактический объем финансирования капитальных вложений на 01.01.2021 года, млн. рублей
(с НДС)</t>
  </si>
  <si>
    <t>Остаток финансирования капитальных вложений на 01.01.2021 года в прогнозных ценах соответствующих лет, млн. рублей (с НДС)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</si>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</sst>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2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3" fontId="3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/>
    <xf numFmtId="0" fontId="3" fillId="0" borderId="0" xfId="0" applyFont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5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3" fillId="3" borderId="1" xfId="3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 7" xfId="1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15"/>
  <sheetViews>
    <sheetView tabSelected="1" topLeftCell="A15" zoomScale="85" zoomScaleNormal="85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J19" sqref="J19"/>
    </sheetView>
  </sheetViews>
  <sheetFormatPr defaultRowHeight="12.75" x14ac:dyDescent="0.2"/>
  <cols>
    <col min="1" max="1" width="16.28515625" style="2" customWidth="1"/>
    <col min="2" max="2" width="34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42578125" style="3" customWidth="1"/>
    <col min="7" max="16" width="9.42578125" style="3" customWidth="1"/>
    <col min="17" max="17" width="16.7109375" style="3" customWidth="1"/>
    <col min="18" max="18" width="9.140625" style="3"/>
    <col min="19" max="19" width="9.7109375" style="3" customWidth="1"/>
    <col min="20" max="20" width="23.140625" style="3" customWidth="1"/>
    <col min="21" max="21" width="9.140625" style="3"/>
    <col min="22" max="23" width="21.7109375" style="3" customWidth="1"/>
    <col min="24" max="16384" width="9.140625" style="3"/>
  </cols>
  <sheetData>
    <row r="1" spans="1:20" ht="15" customHeight="1" x14ac:dyDescent="0.2">
      <c r="R1" s="29"/>
      <c r="S1" s="29"/>
      <c r="T1" s="28" t="s">
        <v>124</v>
      </c>
    </row>
    <row r="2" spans="1:20" ht="15" customHeight="1" x14ac:dyDescent="0.2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9"/>
      <c r="S2" s="29"/>
      <c r="T2" s="28" t="s">
        <v>117</v>
      </c>
    </row>
    <row r="3" spans="1:20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9"/>
      <c r="S3" s="29"/>
      <c r="T3" s="28" t="s">
        <v>125</v>
      </c>
    </row>
    <row r="4" spans="1:20" ht="15" customHeight="1" x14ac:dyDescent="0.2">
      <c r="A4" s="42" t="s">
        <v>119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ht="15" customHeight="1" x14ac:dyDescent="0.2">
      <c r="A5" s="42" t="s">
        <v>147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5" customHeight="1" x14ac:dyDescent="0.25">
      <c r="A7" s="43" t="s">
        <v>118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ht="15" customHeight="1" x14ac:dyDescent="0.2">
      <c r="A8" s="37" t="s">
        <v>122</v>
      </c>
      <c r="B8" s="37"/>
      <c r="C8" s="37"/>
      <c r="D8" s="37"/>
      <c r="E8" s="37"/>
      <c r="F8" s="37"/>
      <c r="G8" s="37"/>
      <c r="H8" s="37"/>
      <c r="I8" s="37" t="s">
        <v>123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</row>
    <row r="9" spans="1:20" ht="1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5" customHeight="1" x14ac:dyDescent="0.25">
      <c r="A10" s="43" t="s">
        <v>148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15" customHeight="1" x14ac:dyDescent="0.25">
      <c r="A12" s="43" t="s">
        <v>149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" customHeight="1" x14ac:dyDescent="0.2">
      <c r="A13" s="37" t="s">
        <v>120</v>
      </c>
      <c r="B13" s="37"/>
      <c r="C13" s="37"/>
      <c r="D13" s="37"/>
      <c r="E13" s="37"/>
      <c r="F13" s="37"/>
      <c r="G13" s="37"/>
      <c r="H13" s="37"/>
      <c r="I13" s="37"/>
      <c r="J13" s="37" t="s">
        <v>121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ht="15" customHeight="1" x14ac:dyDescent="0.2"/>
    <row r="15" spans="1:20" ht="76.5" customHeight="1" x14ac:dyDescent="0.2">
      <c r="A15" s="41" t="s">
        <v>0</v>
      </c>
      <c r="B15" s="41" t="s">
        <v>1</v>
      </c>
      <c r="C15" s="41" t="s">
        <v>2</v>
      </c>
      <c r="D15" s="41" t="s">
        <v>141</v>
      </c>
      <c r="E15" s="41" t="s">
        <v>143</v>
      </c>
      <c r="F15" s="41" t="s">
        <v>144</v>
      </c>
      <c r="G15" s="41" t="s">
        <v>142</v>
      </c>
      <c r="H15" s="41"/>
      <c r="I15" s="41"/>
      <c r="J15" s="41"/>
      <c r="K15" s="41"/>
      <c r="L15" s="41"/>
      <c r="M15" s="41"/>
      <c r="N15" s="41"/>
      <c r="O15" s="41"/>
      <c r="P15" s="41"/>
      <c r="Q15" s="41" t="s">
        <v>3</v>
      </c>
      <c r="R15" s="41" t="s">
        <v>4</v>
      </c>
      <c r="S15" s="41"/>
      <c r="T15" s="41" t="s">
        <v>5</v>
      </c>
    </row>
    <row r="16" spans="1:20" ht="53.25" customHeight="1" x14ac:dyDescent="0.2">
      <c r="A16" s="41"/>
      <c r="B16" s="41"/>
      <c r="C16" s="41"/>
      <c r="D16" s="41"/>
      <c r="E16" s="41"/>
      <c r="F16" s="41"/>
      <c r="G16" s="41" t="s">
        <v>6</v>
      </c>
      <c r="H16" s="41"/>
      <c r="I16" s="41" t="s">
        <v>7</v>
      </c>
      <c r="J16" s="41"/>
      <c r="K16" s="41" t="s">
        <v>8</v>
      </c>
      <c r="L16" s="41"/>
      <c r="M16" s="41" t="s">
        <v>9</v>
      </c>
      <c r="N16" s="41"/>
      <c r="O16" s="41" t="s">
        <v>10</v>
      </c>
      <c r="P16" s="41"/>
      <c r="Q16" s="41"/>
      <c r="R16" s="41" t="s">
        <v>11</v>
      </c>
      <c r="S16" s="41" t="s">
        <v>12</v>
      </c>
      <c r="T16" s="41"/>
    </row>
    <row r="17" spans="1:20" ht="27.75" customHeight="1" x14ac:dyDescent="0.2">
      <c r="A17" s="41"/>
      <c r="B17" s="41"/>
      <c r="C17" s="41"/>
      <c r="D17" s="41"/>
      <c r="E17" s="41"/>
      <c r="F17" s="41"/>
      <c r="G17" s="1" t="s">
        <v>13</v>
      </c>
      <c r="H17" s="1" t="s">
        <v>14</v>
      </c>
      <c r="I17" s="1" t="s">
        <v>13</v>
      </c>
      <c r="J17" s="1" t="s">
        <v>14</v>
      </c>
      <c r="K17" s="1" t="s">
        <v>13</v>
      </c>
      <c r="L17" s="1" t="s">
        <v>14</v>
      </c>
      <c r="M17" s="1" t="s">
        <v>13</v>
      </c>
      <c r="N17" s="1" t="s">
        <v>14</v>
      </c>
      <c r="O17" s="1" t="s">
        <v>13</v>
      </c>
      <c r="P17" s="1" t="s">
        <v>14</v>
      </c>
      <c r="Q17" s="41"/>
      <c r="R17" s="41"/>
      <c r="S17" s="41"/>
      <c r="T17" s="41"/>
    </row>
    <row r="18" spans="1:20" x14ac:dyDescent="0.2">
      <c r="A18" s="1">
        <v>1</v>
      </c>
      <c r="B18" s="1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39">
        <v>10</v>
      </c>
      <c r="K18" s="39">
        <v>11</v>
      </c>
      <c r="L18" s="39">
        <v>12</v>
      </c>
      <c r="M18" s="39">
        <v>13</v>
      </c>
      <c r="N18" s="39">
        <v>14</v>
      </c>
      <c r="O18" s="39">
        <v>15</v>
      </c>
      <c r="P18" s="39">
        <v>16</v>
      </c>
      <c r="Q18" s="39">
        <v>17</v>
      </c>
      <c r="R18" s="39">
        <v>18</v>
      </c>
      <c r="S18" s="39">
        <v>19</v>
      </c>
      <c r="T18" s="39">
        <v>20</v>
      </c>
    </row>
    <row r="19" spans="1:20" s="7" customFormat="1" ht="25.5" x14ac:dyDescent="0.2">
      <c r="A19" s="5" t="s">
        <v>25</v>
      </c>
      <c r="B19" s="6" t="s">
        <v>15</v>
      </c>
      <c r="C19" s="5" t="s">
        <v>22</v>
      </c>
      <c r="D19" s="22">
        <f>SUM(D20:D26)</f>
        <v>14.628599999999999</v>
      </c>
      <c r="E19" s="22">
        <f t="shared" ref="E19:Q19" si="0">SUM(E20:E26)</f>
        <v>0</v>
      </c>
      <c r="F19" s="22">
        <f t="shared" si="0"/>
        <v>14.628599999999999</v>
      </c>
      <c r="G19" s="22">
        <f t="shared" si="0"/>
        <v>12.413</v>
      </c>
      <c r="H19" s="22">
        <f t="shared" si="0"/>
        <v>38.200339999999997</v>
      </c>
      <c r="I19" s="22">
        <f t="shared" si="0"/>
        <v>12.413</v>
      </c>
      <c r="J19" s="22">
        <f t="shared" si="0"/>
        <v>38.200339999999997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-23.571739999999998</v>
      </c>
      <c r="R19" s="22">
        <f t="shared" ref="R19:R25" si="1">IF(ISERROR(H19-G19),"нд",H19-G19)</f>
        <v>25.787339999999997</v>
      </c>
      <c r="S19" s="30"/>
      <c r="T19" s="5"/>
    </row>
    <row r="20" spans="1:20" s="7" customFormat="1" x14ac:dyDescent="0.2">
      <c r="A20" s="5" t="s">
        <v>26</v>
      </c>
      <c r="B20" s="6" t="s">
        <v>27</v>
      </c>
      <c r="C20" s="5" t="s">
        <v>22</v>
      </c>
      <c r="D20" s="35">
        <f>D28</f>
        <v>0</v>
      </c>
      <c r="E20" s="22">
        <f t="shared" ref="E20:Q20" si="2">E28</f>
        <v>0</v>
      </c>
      <c r="F20" s="22">
        <f t="shared" si="2"/>
        <v>0</v>
      </c>
      <c r="G20" s="22">
        <f t="shared" si="2"/>
        <v>0</v>
      </c>
      <c r="H20" s="22">
        <f t="shared" si="2"/>
        <v>27.662039999999998</v>
      </c>
      <c r="I20" s="22">
        <f t="shared" si="2"/>
        <v>0</v>
      </c>
      <c r="J20" s="22">
        <f t="shared" si="2"/>
        <v>27.662039999999998</v>
      </c>
      <c r="K20" s="22">
        <f t="shared" si="2"/>
        <v>0</v>
      </c>
      <c r="L20" s="22">
        <f t="shared" si="2"/>
        <v>0</v>
      </c>
      <c r="M20" s="22">
        <f t="shared" si="2"/>
        <v>0</v>
      </c>
      <c r="N20" s="22">
        <f t="shared" si="2"/>
        <v>0</v>
      </c>
      <c r="O20" s="22">
        <f t="shared" si="2"/>
        <v>0</v>
      </c>
      <c r="P20" s="22">
        <f t="shared" si="2"/>
        <v>0</v>
      </c>
      <c r="Q20" s="22">
        <f t="shared" si="2"/>
        <v>-27.662039999999998</v>
      </c>
      <c r="R20" s="22">
        <f t="shared" si="1"/>
        <v>27.662039999999998</v>
      </c>
      <c r="S20" s="30"/>
      <c r="T20" s="5"/>
    </row>
    <row r="21" spans="1:20" s="7" customFormat="1" ht="25.5" x14ac:dyDescent="0.2">
      <c r="A21" s="5" t="s">
        <v>28</v>
      </c>
      <c r="B21" s="6" t="s">
        <v>29</v>
      </c>
      <c r="C21" s="5" t="s">
        <v>22</v>
      </c>
      <c r="D21" s="22">
        <f>D63</f>
        <v>5.5799999999999992</v>
      </c>
      <c r="E21" s="22">
        <f t="shared" ref="E21:Q21" si="3">E63</f>
        <v>0</v>
      </c>
      <c r="F21" s="22">
        <f t="shared" si="3"/>
        <v>5.5799999999999992</v>
      </c>
      <c r="G21" s="22">
        <f t="shared" si="3"/>
        <v>3.3643999999999998</v>
      </c>
      <c r="H21" s="22">
        <f t="shared" si="3"/>
        <v>0</v>
      </c>
      <c r="I21" s="22">
        <f t="shared" si="3"/>
        <v>3.3643999999999998</v>
      </c>
      <c r="J21" s="22">
        <f t="shared" si="3"/>
        <v>0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  <c r="O21" s="22">
        <f t="shared" si="3"/>
        <v>0</v>
      </c>
      <c r="P21" s="22">
        <f t="shared" si="3"/>
        <v>0</v>
      </c>
      <c r="Q21" s="22">
        <f t="shared" si="3"/>
        <v>5.5799999999999992</v>
      </c>
      <c r="R21" s="22">
        <f t="shared" si="1"/>
        <v>-3.3643999999999998</v>
      </c>
      <c r="S21" s="30"/>
      <c r="T21" s="5"/>
    </row>
    <row r="22" spans="1:20" s="7" customFormat="1" ht="51" x14ac:dyDescent="0.2">
      <c r="A22" s="5" t="s">
        <v>30</v>
      </c>
      <c r="B22" s="6" t="s">
        <v>31</v>
      </c>
      <c r="C22" s="5" t="s">
        <v>22</v>
      </c>
      <c r="D22" s="22">
        <f t="shared" ref="D22:Q22" si="4">D101</f>
        <v>0</v>
      </c>
      <c r="E22" s="22">
        <f t="shared" si="4"/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1"/>
        <v>0</v>
      </c>
      <c r="S22" s="30"/>
      <c r="T22" s="5"/>
    </row>
    <row r="23" spans="1:20" s="7" customFormat="1" ht="25.5" x14ac:dyDescent="0.2">
      <c r="A23" s="5" t="s">
        <v>32</v>
      </c>
      <c r="B23" s="6" t="s">
        <v>33</v>
      </c>
      <c r="C23" s="5" t="s">
        <v>22</v>
      </c>
      <c r="D23" s="22">
        <f t="shared" ref="D23:Q23" si="5">D106</f>
        <v>0</v>
      </c>
      <c r="E23" s="22">
        <f t="shared" si="5"/>
        <v>0</v>
      </c>
      <c r="F23" s="22">
        <f t="shared" si="5"/>
        <v>0</v>
      </c>
      <c r="G23" s="22">
        <f t="shared" si="5"/>
        <v>0</v>
      </c>
      <c r="H23" s="22">
        <f t="shared" si="5"/>
        <v>0</v>
      </c>
      <c r="I23" s="22">
        <f t="shared" si="5"/>
        <v>0</v>
      </c>
      <c r="J23" s="22">
        <f t="shared" si="5"/>
        <v>0</v>
      </c>
      <c r="K23" s="22">
        <f t="shared" si="5"/>
        <v>0</v>
      </c>
      <c r="L23" s="22">
        <f t="shared" si="5"/>
        <v>0</v>
      </c>
      <c r="M23" s="22">
        <f t="shared" si="5"/>
        <v>0</v>
      </c>
      <c r="N23" s="22">
        <f t="shared" si="5"/>
        <v>0</v>
      </c>
      <c r="O23" s="22">
        <f t="shared" si="5"/>
        <v>0</v>
      </c>
      <c r="P23" s="22">
        <f t="shared" si="5"/>
        <v>0</v>
      </c>
      <c r="Q23" s="22">
        <f t="shared" si="5"/>
        <v>0</v>
      </c>
      <c r="R23" s="22">
        <f t="shared" si="1"/>
        <v>0</v>
      </c>
      <c r="S23" s="30"/>
      <c r="T23" s="5"/>
    </row>
    <row r="24" spans="1:20" s="7" customFormat="1" ht="38.25" x14ac:dyDescent="0.2">
      <c r="A24" s="5" t="s">
        <v>34</v>
      </c>
      <c r="B24" s="6" t="s">
        <v>35</v>
      </c>
      <c r="C24" s="5" t="s">
        <v>22</v>
      </c>
      <c r="D24" s="22">
        <f t="shared" ref="D24:Q24" si="6">D109</f>
        <v>0</v>
      </c>
      <c r="E24" s="22">
        <f t="shared" si="6"/>
        <v>0</v>
      </c>
      <c r="F24" s="22">
        <f t="shared" si="6"/>
        <v>0</v>
      </c>
      <c r="G24" s="22">
        <f t="shared" si="6"/>
        <v>0</v>
      </c>
      <c r="H24" s="22">
        <f t="shared" si="6"/>
        <v>0</v>
      </c>
      <c r="I24" s="22">
        <f t="shared" si="6"/>
        <v>0</v>
      </c>
      <c r="J24" s="22">
        <f t="shared" si="6"/>
        <v>0</v>
      </c>
      <c r="K24" s="22">
        <f t="shared" si="6"/>
        <v>0</v>
      </c>
      <c r="L24" s="22">
        <f t="shared" si="6"/>
        <v>0</v>
      </c>
      <c r="M24" s="22">
        <f t="shared" si="6"/>
        <v>0</v>
      </c>
      <c r="N24" s="22">
        <f t="shared" si="6"/>
        <v>0</v>
      </c>
      <c r="O24" s="22">
        <f t="shared" si="6"/>
        <v>0</v>
      </c>
      <c r="P24" s="22">
        <f t="shared" si="6"/>
        <v>0</v>
      </c>
      <c r="Q24" s="22">
        <f t="shared" si="6"/>
        <v>0</v>
      </c>
      <c r="R24" s="22">
        <f t="shared" si="1"/>
        <v>0</v>
      </c>
      <c r="S24" s="30"/>
      <c r="T24" s="5"/>
    </row>
    <row r="25" spans="1:20" x14ac:dyDescent="0.2">
      <c r="A25" s="5" t="s">
        <v>36</v>
      </c>
      <c r="B25" s="6" t="s">
        <v>37</v>
      </c>
      <c r="C25" s="5" t="s">
        <v>22</v>
      </c>
      <c r="D25" s="22">
        <f t="shared" ref="D25:Q25" si="7">D111</f>
        <v>9.0486000000000004</v>
      </c>
      <c r="E25" s="22">
        <f t="shared" si="7"/>
        <v>0</v>
      </c>
      <c r="F25" s="22">
        <f t="shared" si="7"/>
        <v>9.0486000000000004</v>
      </c>
      <c r="G25" s="22">
        <f t="shared" si="7"/>
        <v>9.0486000000000004</v>
      </c>
      <c r="H25" s="22">
        <f t="shared" si="7"/>
        <v>10.538300000000001</v>
      </c>
      <c r="I25" s="22">
        <f t="shared" si="7"/>
        <v>9.0486000000000004</v>
      </c>
      <c r="J25" s="22">
        <f t="shared" si="7"/>
        <v>10.538300000000001</v>
      </c>
      <c r="K25" s="22">
        <f t="shared" si="7"/>
        <v>0</v>
      </c>
      <c r="L25" s="22">
        <f t="shared" si="7"/>
        <v>0</v>
      </c>
      <c r="M25" s="22">
        <f t="shared" si="7"/>
        <v>0</v>
      </c>
      <c r="N25" s="22">
        <f t="shared" si="7"/>
        <v>0</v>
      </c>
      <c r="O25" s="22">
        <f t="shared" si="7"/>
        <v>0</v>
      </c>
      <c r="P25" s="22">
        <f t="shared" si="7"/>
        <v>0</v>
      </c>
      <c r="Q25" s="22">
        <f t="shared" si="7"/>
        <v>-1.4897</v>
      </c>
      <c r="R25" s="22">
        <f t="shared" si="1"/>
        <v>1.4897000000000009</v>
      </c>
      <c r="S25" s="30"/>
      <c r="T25" s="5"/>
    </row>
    <row r="26" spans="1:20" x14ac:dyDescent="0.2">
      <c r="A26" s="8"/>
      <c r="B26" s="9"/>
      <c r="C26" s="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1"/>
      <c r="T26" s="8"/>
    </row>
    <row r="27" spans="1:20" s="7" customFormat="1" x14ac:dyDescent="0.2">
      <c r="A27" s="5" t="s">
        <v>38</v>
      </c>
      <c r="B27" s="6" t="s">
        <v>39</v>
      </c>
      <c r="C27" s="5" t="s">
        <v>22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30"/>
      <c r="T27" s="5"/>
    </row>
    <row r="28" spans="1:20" s="7" customFormat="1" ht="25.5" x14ac:dyDescent="0.2">
      <c r="A28" s="5" t="s">
        <v>16</v>
      </c>
      <c r="B28" s="6" t="s">
        <v>40</v>
      </c>
      <c r="C28" s="5" t="s">
        <v>22</v>
      </c>
      <c r="D28" s="22">
        <f t="shared" ref="D28:Q28" si="8">D29+D38+D43+D58</f>
        <v>0</v>
      </c>
      <c r="E28" s="22">
        <f t="shared" si="8"/>
        <v>0</v>
      </c>
      <c r="F28" s="22">
        <f t="shared" si="8"/>
        <v>0</v>
      </c>
      <c r="G28" s="22">
        <f t="shared" si="8"/>
        <v>0</v>
      </c>
      <c r="H28" s="22">
        <f t="shared" si="8"/>
        <v>27.662039999999998</v>
      </c>
      <c r="I28" s="22">
        <f t="shared" si="8"/>
        <v>0</v>
      </c>
      <c r="J28" s="22">
        <f t="shared" si="8"/>
        <v>27.662039999999998</v>
      </c>
      <c r="K28" s="22">
        <f t="shared" si="8"/>
        <v>0</v>
      </c>
      <c r="L28" s="22">
        <f t="shared" si="8"/>
        <v>0</v>
      </c>
      <c r="M28" s="22">
        <f t="shared" si="8"/>
        <v>0</v>
      </c>
      <c r="N28" s="22">
        <f t="shared" si="8"/>
        <v>0</v>
      </c>
      <c r="O28" s="22">
        <f t="shared" si="8"/>
        <v>0</v>
      </c>
      <c r="P28" s="22">
        <f t="shared" si="8"/>
        <v>0</v>
      </c>
      <c r="Q28" s="22">
        <f t="shared" si="8"/>
        <v>-27.662039999999998</v>
      </c>
      <c r="R28" s="22">
        <f>IF(ISERROR(H28-G28),"нд",H28-G28)</f>
        <v>27.662039999999998</v>
      </c>
      <c r="S28" s="30"/>
      <c r="T28" s="5"/>
    </row>
    <row r="29" spans="1:20" s="7" customFormat="1" ht="38.25" x14ac:dyDescent="0.2">
      <c r="A29" s="10" t="s">
        <v>41</v>
      </c>
      <c r="B29" s="11" t="s">
        <v>42</v>
      </c>
      <c r="C29" s="8" t="s">
        <v>22</v>
      </c>
      <c r="D29" s="23">
        <f t="shared" ref="D29:Q29" si="9">D30+D33+D36</f>
        <v>0</v>
      </c>
      <c r="E29" s="23">
        <f t="shared" si="9"/>
        <v>0</v>
      </c>
      <c r="F29" s="23">
        <f t="shared" si="9"/>
        <v>0</v>
      </c>
      <c r="G29" s="23">
        <f t="shared" si="9"/>
        <v>0</v>
      </c>
      <c r="H29" s="23">
        <f t="shared" si="9"/>
        <v>27.662039999999998</v>
      </c>
      <c r="I29" s="23">
        <f t="shared" si="9"/>
        <v>0</v>
      </c>
      <c r="J29" s="23">
        <f t="shared" si="9"/>
        <v>27.662039999999998</v>
      </c>
      <c r="K29" s="23">
        <f t="shared" si="9"/>
        <v>0</v>
      </c>
      <c r="L29" s="23">
        <f t="shared" si="9"/>
        <v>0</v>
      </c>
      <c r="M29" s="23">
        <f t="shared" si="9"/>
        <v>0</v>
      </c>
      <c r="N29" s="23">
        <f t="shared" si="9"/>
        <v>0</v>
      </c>
      <c r="O29" s="23">
        <f t="shared" si="9"/>
        <v>0</v>
      </c>
      <c r="P29" s="23">
        <f t="shared" si="9"/>
        <v>0</v>
      </c>
      <c r="Q29" s="23">
        <f t="shared" si="9"/>
        <v>-27.662039999999998</v>
      </c>
      <c r="R29" s="23">
        <f>IF(ISERROR(H29-G29),"нд",H29-G29)</f>
        <v>27.662039999999998</v>
      </c>
      <c r="S29" s="31"/>
      <c r="T29" s="8"/>
    </row>
    <row r="30" spans="1:20" s="7" customFormat="1" ht="63.75" x14ac:dyDescent="0.2">
      <c r="A30" s="10" t="s">
        <v>43</v>
      </c>
      <c r="B30" s="11" t="s">
        <v>44</v>
      </c>
      <c r="C30" s="8" t="s">
        <v>22</v>
      </c>
      <c r="D30" s="23">
        <f t="shared" ref="D30:Q30" si="10">SUM(D31:D32)</f>
        <v>0</v>
      </c>
      <c r="E30" s="23">
        <f t="shared" si="10"/>
        <v>0</v>
      </c>
      <c r="F30" s="23">
        <f t="shared" si="10"/>
        <v>0</v>
      </c>
      <c r="G30" s="23">
        <f t="shared" si="10"/>
        <v>0</v>
      </c>
      <c r="H30" s="23">
        <f t="shared" si="10"/>
        <v>8.8911599999999993</v>
      </c>
      <c r="I30" s="23">
        <f t="shared" si="10"/>
        <v>0</v>
      </c>
      <c r="J30" s="23">
        <f t="shared" si="10"/>
        <v>8.8911599999999993</v>
      </c>
      <c r="K30" s="23">
        <f t="shared" si="10"/>
        <v>0</v>
      </c>
      <c r="L30" s="23">
        <f t="shared" si="10"/>
        <v>0</v>
      </c>
      <c r="M30" s="23">
        <f t="shared" si="10"/>
        <v>0</v>
      </c>
      <c r="N30" s="23">
        <f t="shared" si="10"/>
        <v>0</v>
      </c>
      <c r="O30" s="23">
        <f t="shared" si="10"/>
        <v>0</v>
      </c>
      <c r="P30" s="23">
        <f t="shared" si="10"/>
        <v>0</v>
      </c>
      <c r="Q30" s="23">
        <f t="shared" si="10"/>
        <v>-8.8911599999999993</v>
      </c>
      <c r="R30" s="23">
        <f>IF(ISERROR(H30-G30),"нд",H30-G30)</f>
        <v>8.8911599999999993</v>
      </c>
      <c r="S30" s="31"/>
      <c r="T30" s="8"/>
    </row>
    <row r="31" spans="1:20" s="7" customFormat="1" ht="63.75" x14ac:dyDescent="0.2">
      <c r="A31" s="12" t="s">
        <v>43</v>
      </c>
      <c r="B31" s="15" t="s">
        <v>145</v>
      </c>
      <c r="C31" s="14" t="s">
        <v>22</v>
      </c>
      <c r="D31" s="24">
        <v>0</v>
      </c>
      <c r="E31" s="24">
        <v>0</v>
      </c>
      <c r="F31" s="24">
        <f>D31-E31</f>
        <v>0</v>
      </c>
      <c r="G31" s="24">
        <f>IF(ISERROR(I31+K31+M31+O31),"нд",I31+K31+M31+O31)</f>
        <v>0</v>
      </c>
      <c r="H31" s="24">
        <f>J31+L31+N31+P31</f>
        <v>8.8911599999999993</v>
      </c>
      <c r="I31" s="24">
        <v>0</v>
      </c>
      <c r="J31" s="24">
        <v>8.8911599999999993</v>
      </c>
      <c r="K31" s="24"/>
      <c r="L31" s="24"/>
      <c r="M31" s="24"/>
      <c r="N31" s="24"/>
      <c r="O31" s="24"/>
      <c r="P31" s="24"/>
      <c r="Q31" s="24">
        <f>F31-H31</f>
        <v>-8.8911599999999993</v>
      </c>
      <c r="R31" s="24">
        <f>IF(ISERROR(H31-G31),"нд",H31-G31)</f>
        <v>8.8911599999999993</v>
      </c>
      <c r="S31" s="32">
        <f>IF(R31="нд","нд",IFERROR(R31/G31*100,IF(H31&gt;0,100,0)))</f>
        <v>100</v>
      </c>
      <c r="T31" s="38"/>
    </row>
    <row r="32" spans="1:20" s="7" customFormat="1" x14ac:dyDescent="0.2">
      <c r="A32" s="10" t="s">
        <v>17</v>
      </c>
      <c r="B32" s="11" t="s">
        <v>17</v>
      </c>
      <c r="C32" s="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31"/>
      <c r="T32" s="8"/>
    </row>
    <row r="33" spans="1:20" s="7" customFormat="1" ht="63.75" x14ac:dyDescent="0.2">
      <c r="A33" s="10" t="s">
        <v>45</v>
      </c>
      <c r="B33" s="11" t="s">
        <v>46</v>
      </c>
      <c r="C33" s="8" t="s">
        <v>22</v>
      </c>
      <c r="D33" s="23">
        <f t="shared" ref="D33:Q33" si="11">SUM(D34:D35)</f>
        <v>0</v>
      </c>
      <c r="E33" s="23">
        <f t="shared" si="11"/>
        <v>0</v>
      </c>
      <c r="F33" s="23">
        <f t="shared" si="11"/>
        <v>0</v>
      </c>
      <c r="G33" s="23">
        <f t="shared" si="11"/>
        <v>0</v>
      </c>
      <c r="H33" s="23">
        <f t="shared" si="11"/>
        <v>18.770879999999998</v>
      </c>
      <c r="I33" s="23">
        <f t="shared" si="11"/>
        <v>0</v>
      </c>
      <c r="J33" s="23">
        <f t="shared" si="11"/>
        <v>18.770879999999998</v>
      </c>
      <c r="K33" s="23">
        <f t="shared" si="11"/>
        <v>0</v>
      </c>
      <c r="L33" s="23">
        <f t="shared" si="11"/>
        <v>0</v>
      </c>
      <c r="M33" s="23">
        <f t="shared" si="11"/>
        <v>0</v>
      </c>
      <c r="N33" s="23">
        <f t="shared" si="11"/>
        <v>0</v>
      </c>
      <c r="O33" s="23">
        <f t="shared" si="11"/>
        <v>0</v>
      </c>
      <c r="P33" s="23">
        <f t="shared" si="11"/>
        <v>0</v>
      </c>
      <c r="Q33" s="23">
        <f t="shared" si="11"/>
        <v>-18.770879999999998</v>
      </c>
      <c r="R33" s="23">
        <f>IF(ISERROR(H33-G33),"нд",H33-G33)</f>
        <v>18.770879999999998</v>
      </c>
      <c r="S33" s="31"/>
      <c r="T33" s="8"/>
    </row>
    <row r="34" spans="1:20" s="7" customFormat="1" ht="63.75" x14ac:dyDescent="0.2">
      <c r="A34" s="12" t="s">
        <v>45</v>
      </c>
      <c r="B34" s="15" t="s">
        <v>146</v>
      </c>
      <c r="C34" s="14" t="s">
        <v>22</v>
      </c>
      <c r="D34" s="24">
        <v>0</v>
      </c>
      <c r="E34" s="24">
        <v>0</v>
      </c>
      <c r="F34" s="24">
        <f t="shared" ref="F34" si="12">D34-E34</f>
        <v>0</v>
      </c>
      <c r="G34" s="24">
        <f t="shared" ref="G34" si="13">IF(ISERROR(I34+K34+M34+O34),"нд",I34+K34+M34+O34)</f>
        <v>0</v>
      </c>
      <c r="H34" s="24">
        <f t="shared" ref="H34" si="14">J34+L34+N34+P34</f>
        <v>18.770879999999998</v>
      </c>
      <c r="I34" s="24">
        <v>0</v>
      </c>
      <c r="J34" s="24">
        <v>18.770879999999998</v>
      </c>
      <c r="K34" s="24"/>
      <c r="L34" s="24"/>
      <c r="M34" s="24"/>
      <c r="N34" s="24"/>
      <c r="O34" s="24"/>
      <c r="P34" s="24"/>
      <c r="Q34" s="24">
        <f t="shared" ref="Q34" si="15">F34-H34</f>
        <v>-18.770879999999998</v>
      </c>
      <c r="R34" s="24">
        <f t="shared" ref="R34" si="16">IF(ISERROR(H34-G34),"нд",H34-G34)</f>
        <v>18.770879999999998</v>
      </c>
      <c r="S34" s="32">
        <f>IF(R34="нд","нд",IFERROR(R34/G34*100,IF(H34&gt;0,100,0)))</f>
        <v>100</v>
      </c>
      <c r="T34" s="38"/>
    </row>
    <row r="35" spans="1:20" s="7" customFormat="1" x14ac:dyDescent="0.2">
      <c r="A35" s="10" t="s">
        <v>17</v>
      </c>
      <c r="B35" s="11" t="s">
        <v>17</v>
      </c>
      <c r="C35" s="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31"/>
      <c r="T35" s="8"/>
    </row>
    <row r="36" spans="1:20" s="7" customFormat="1" ht="51" x14ac:dyDescent="0.2">
      <c r="A36" s="10" t="s">
        <v>47</v>
      </c>
      <c r="B36" s="11" t="s">
        <v>48</v>
      </c>
      <c r="C36" s="8" t="s">
        <v>22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31"/>
      <c r="T36" s="8"/>
    </row>
    <row r="37" spans="1:20" s="7" customFormat="1" x14ac:dyDescent="0.2">
      <c r="A37" s="10" t="s">
        <v>17</v>
      </c>
      <c r="B37" s="11" t="s">
        <v>17</v>
      </c>
      <c r="C37" s="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31"/>
      <c r="T37" s="8"/>
    </row>
    <row r="38" spans="1:20" s="7" customFormat="1" ht="38.25" x14ac:dyDescent="0.2">
      <c r="A38" s="10" t="s">
        <v>49</v>
      </c>
      <c r="B38" s="11" t="s">
        <v>50</v>
      </c>
      <c r="C38" s="8" t="s">
        <v>22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31"/>
      <c r="T38" s="8"/>
    </row>
    <row r="39" spans="1:20" s="7" customFormat="1" ht="63.75" x14ac:dyDescent="0.2">
      <c r="A39" s="10" t="s">
        <v>51</v>
      </c>
      <c r="B39" s="11" t="s">
        <v>52</v>
      </c>
      <c r="C39" s="8" t="s">
        <v>22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31"/>
      <c r="T39" s="8"/>
    </row>
    <row r="40" spans="1:20" s="7" customFormat="1" x14ac:dyDescent="0.2">
      <c r="A40" s="10" t="s">
        <v>17</v>
      </c>
      <c r="B40" s="11" t="s">
        <v>17</v>
      </c>
      <c r="C40" s="8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31"/>
      <c r="T40" s="8"/>
    </row>
    <row r="41" spans="1:20" s="7" customFormat="1" ht="38.25" x14ac:dyDescent="0.2">
      <c r="A41" s="10" t="s">
        <v>53</v>
      </c>
      <c r="B41" s="11" t="s">
        <v>54</v>
      </c>
      <c r="C41" s="8" t="s">
        <v>22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31"/>
      <c r="T41" s="8"/>
    </row>
    <row r="42" spans="1:20" s="7" customFormat="1" x14ac:dyDescent="0.2">
      <c r="A42" s="10" t="s">
        <v>17</v>
      </c>
      <c r="B42" s="11" t="s">
        <v>17</v>
      </c>
      <c r="C42" s="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1"/>
      <c r="T42" s="8"/>
    </row>
    <row r="43" spans="1:20" s="7" customFormat="1" ht="51" x14ac:dyDescent="0.2">
      <c r="A43" s="10" t="s">
        <v>55</v>
      </c>
      <c r="B43" s="11" t="s">
        <v>56</v>
      </c>
      <c r="C43" s="8" t="s">
        <v>22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31"/>
      <c r="T43" s="8"/>
    </row>
    <row r="44" spans="1:20" s="7" customFormat="1" ht="38.25" x14ac:dyDescent="0.2">
      <c r="A44" s="10" t="s">
        <v>57</v>
      </c>
      <c r="B44" s="11" t="s">
        <v>58</v>
      </c>
      <c r="C44" s="8" t="s">
        <v>22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31"/>
      <c r="T44" s="8"/>
    </row>
    <row r="45" spans="1:20" s="7" customFormat="1" ht="102" x14ac:dyDescent="0.2">
      <c r="A45" s="10" t="s">
        <v>57</v>
      </c>
      <c r="B45" s="11" t="s">
        <v>59</v>
      </c>
      <c r="C45" s="8" t="s">
        <v>22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31"/>
      <c r="T45" s="8"/>
    </row>
    <row r="46" spans="1:20" s="7" customFormat="1" x14ac:dyDescent="0.2">
      <c r="A46" s="10" t="s">
        <v>17</v>
      </c>
      <c r="B46" s="11" t="s">
        <v>17</v>
      </c>
      <c r="C46" s="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31"/>
      <c r="T46" s="8"/>
    </row>
    <row r="47" spans="1:20" s="7" customFormat="1" ht="89.25" x14ac:dyDescent="0.2">
      <c r="A47" s="10" t="s">
        <v>57</v>
      </c>
      <c r="B47" s="11" t="s">
        <v>60</v>
      </c>
      <c r="C47" s="8" t="s">
        <v>22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31"/>
      <c r="T47" s="8"/>
    </row>
    <row r="48" spans="1:20" s="7" customFormat="1" x14ac:dyDescent="0.2">
      <c r="A48" s="10" t="s">
        <v>17</v>
      </c>
      <c r="B48" s="11" t="s">
        <v>17</v>
      </c>
      <c r="C48" s="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31"/>
      <c r="T48" s="8"/>
    </row>
    <row r="49" spans="1:20" s="7" customFormat="1" ht="89.25" x14ac:dyDescent="0.2">
      <c r="A49" s="10" t="s">
        <v>57</v>
      </c>
      <c r="B49" s="11" t="s">
        <v>61</v>
      </c>
      <c r="C49" s="8" t="s">
        <v>22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31"/>
      <c r="T49" s="8"/>
    </row>
    <row r="50" spans="1:20" s="7" customFormat="1" x14ac:dyDescent="0.2">
      <c r="A50" s="10" t="s">
        <v>17</v>
      </c>
      <c r="B50" s="11" t="s">
        <v>17</v>
      </c>
      <c r="C50" s="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31"/>
      <c r="T50" s="8"/>
    </row>
    <row r="51" spans="1:20" s="7" customFormat="1" ht="38.25" x14ac:dyDescent="0.2">
      <c r="A51" s="10" t="s">
        <v>62</v>
      </c>
      <c r="B51" s="11" t="s">
        <v>58</v>
      </c>
      <c r="C51" s="8" t="s">
        <v>22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31"/>
      <c r="T51" s="8"/>
    </row>
    <row r="52" spans="1:20" s="7" customFormat="1" ht="102" x14ac:dyDescent="0.2">
      <c r="A52" s="10" t="s">
        <v>62</v>
      </c>
      <c r="B52" s="11" t="s">
        <v>59</v>
      </c>
      <c r="C52" s="8" t="s">
        <v>22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31"/>
      <c r="T52" s="8"/>
    </row>
    <row r="53" spans="1:20" s="7" customFormat="1" x14ac:dyDescent="0.2">
      <c r="A53" s="10" t="s">
        <v>17</v>
      </c>
      <c r="B53" s="11" t="s">
        <v>17</v>
      </c>
      <c r="C53" s="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31"/>
      <c r="T53" s="8"/>
    </row>
    <row r="54" spans="1:20" s="7" customFormat="1" ht="89.25" x14ac:dyDescent="0.2">
      <c r="A54" s="10" t="s">
        <v>62</v>
      </c>
      <c r="B54" s="11" t="s">
        <v>60</v>
      </c>
      <c r="C54" s="8" t="s">
        <v>22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31"/>
      <c r="T54" s="8"/>
    </row>
    <row r="55" spans="1:20" s="7" customFormat="1" x14ac:dyDescent="0.2">
      <c r="A55" s="10" t="s">
        <v>17</v>
      </c>
      <c r="B55" s="11" t="s">
        <v>17</v>
      </c>
      <c r="C55" s="8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31"/>
      <c r="T55" s="8"/>
    </row>
    <row r="56" spans="1:20" s="7" customFormat="1" ht="89.25" x14ac:dyDescent="0.2">
      <c r="A56" s="10" t="s">
        <v>62</v>
      </c>
      <c r="B56" s="11" t="s">
        <v>63</v>
      </c>
      <c r="C56" s="8" t="s">
        <v>22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31"/>
      <c r="T56" s="8"/>
    </row>
    <row r="57" spans="1:20" s="7" customFormat="1" x14ac:dyDescent="0.2">
      <c r="A57" s="10" t="s">
        <v>17</v>
      </c>
      <c r="B57" s="11" t="s">
        <v>17</v>
      </c>
      <c r="C57" s="8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31"/>
      <c r="T57" s="8"/>
    </row>
    <row r="58" spans="1:20" s="7" customFormat="1" ht="76.5" x14ac:dyDescent="0.2">
      <c r="A58" s="10" t="s">
        <v>64</v>
      </c>
      <c r="B58" s="11" t="s">
        <v>65</v>
      </c>
      <c r="C58" s="8" t="s">
        <v>22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31"/>
      <c r="T58" s="8"/>
    </row>
    <row r="59" spans="1:20" s="7" customFormat="1" ht="63.75" x14ac:dyDescent="0.2">
      <c r="A59" s="10" t="s">
        <v>66</v>
      </c>
      <c r="B59" s="11" t="s">
        <v>67</v>
      </c>
      <c r="C59" s="8" t="s">
        <v>22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31"/>
      <c r="T59" s="8"/>
    </row>
    <row r="60" spans="1:20" s="7" customFormat="1" x14ac:dyDescent="0.2">
      <c r="A60" s="10" t="s">
        <v>17</v>
      </c>
      <c r="B60" s="11" t="s">
        <v>17</v>
      </c>
      <c r="C60" s="8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31"/>
      <c r="T60" s="8"/>
    </row>
    <row r="61" spans="1:20" s="7" customFormat="1" ht="63.75" x14ac:dyDescent="0.2">
      <c r="A61" s="10" t="s">
        <v>68</v>
      </c>
      <c r="B61" s="11" t="s">
        <v>69</v>
      </c>
      <c r="C61" s="8" t="s">
        <v>22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31"/>
      <c r="T61" s="8"/>
    </row>
    <row r="62" spans="1:20" s="16" customFormat="1" x14ac:dyDescent="0.2">
      <c r="A62" s="10" t="s">
        <v>17</v>
      </c>
      <c r="B62" s="11" t="s">
        <v>17</v>
      </c>
      <c r="C62" s="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31"/>
      <c r="T62" s="8"/>
    </row>
    <row r="63" spans="1:20" s="16" customFormat="1" ht="38.25" x14ac:dyDescent="0.2">
      <c r="A63" s="17" t="s">
        <v>18</v>
      </c>
      <c r="B63" s="18" t="s">
        <v>70</v>
      </c>
      <c r="C63" s="5" t="s">
        <v>22</v>
      </c>
      <c r="D63" s="22">
        <f t="shared" ref="D63:Q63" si="17">D64+D71+D76+D96</f>
        <v>5.5799999999999992</v>
      </c>
      <c r="E63" s="22">
        <f t="shared" si="17"/>
        <v>0</v>
      </c>
      <c r="F63" s="22">
        <f t="shared" si="17"/>
        <v>5.5799999999999992</v>
      </c>
      <c r="G63" s="22">
        <f t="shared" si="17"/>
        <v>3.3643999999999998</v>
      </c>
      <c r="H63" s="22">
        <f t="shared" si="17"/>
        <v>0</v>
      </c>
      <c r="I63" s="22">
        <f t="shared" si="17"/>
        <v>3.3643999999999998</v>
      </c>
      <c r="J63" s="22">
        <f t="shared" si="17"/>
        <v>0</v>
      </c>
      <c r="K63" s="22">
        <f t="shared" si="17"/>
        <v>0</v>
      </c>
      <c r="L63" s="22">
        <f t="shared" si="17"/>
        <v>0</v>
      </c>
      <c r="M63" s="22">
        <f t="shared" si="17"/>
        <v>0</v>
      </c>
      <c r="N63" s="22">
        <f t="shared" si="17"/>
        <v>0</v>
      </c>
      <c r="O63" s="22">
        <f t="shared" si="17"/>
        <v>0</v>
      </c>
      <c r="P63" s="22">
        <f t="shared" si="17"/>
        <v>0</v>
      </c>
      <c r="Q63" s="22">
        <f t="shared" si="17"/>
        <v>5.5799999999999992</v>
      </c>
      <c r="R63" s="22">
        <f>IF(ISERROR(H63-G63),"нд",H63-G63)</f>
        <v>-3.3643999999999998</v>
      </c>
      <c r="S63" s="30"/>
      <c r="T63" s="5"/>
    </row>
    <row r="64" spans="1:20" s="16" customFormat="1" ht="63.75" x14ac:dyDescent="0.2">
      <c r="A64" s="10" t="s">
        <v>71</v>
      </c>
      <c r="B64" s="11" t="s">
        <v>72</v>
      </c>
      <c r="C64" s="8" t="s">
        <v>22</v>
      </c>
      <c r="D64" s="23">
        <f t="shared" ref="D64:Q64" si="18">D65+D69</f>
        <v>0.54469999999999996</v>
      </c>
      <c r="E64" s="23">
        <f t="shared" si="18"/>
        <v>0</v>
      </c>
      <c r="F64" s="23">
        <f t="shared" si="18"/>
        <v>0.54469999999999996</v>
      </c>
      <c r="G64" s="23">
        <f t="shared" si="18"/>
        <v>0.54469999999999996</v>
      </c>
      <c r="H64" s="23">
        <f t="shared" si="18"/>
        <v>0</v>
      </c>
      <c r="I64" s="23">
        <f t="shared" si="18"/>
        <v>0.54469999999999996</v>
      </c>
      <c r="J64" s="23">
        <f t="shared" si="18"/>
        <v>0</v>
      </c>
      <c r="K64" s="23">
        <f t="shared" si="18"/>
        <v>0</v>
      </c>
      <c r="L64" s="23">
        <f t="shared" si="18"/>
        <v>0</v>
      </c>
      <c r="M64" s="23">
        <f t="shared" si="18"/>
        <v>0</v>
      </c>
      <c r="N64" s="23">
        <f t="shared" si="18"/>
        <v>0</v>
      </c>
      <c r="O64" s="23">
        <f t="shared" si="18"/>
        <v>0</v>
      </c>
      <c r="P64" s="23">
        <f t="shared" si="18"/>
        <v>0</v>
      </c>
      <c r="Q64" s="23">
        <f t="shared" si="18"/>
        <v>0.54469999999999996</v>
      </c>
      <c r="R64" s="23">
        <f>IF(ISERROR(H64-G64),"нд",H64-G64)</f>
        <v>-0.54469999999999996</v>
      </c>
      <c r="S64" s="31"/>
      <c r="T64" s="8"/>
    </row>
    <row r="65" spans="1:20" s="16" customFormat="1" ht="25.5" x14ac:dyDescent="0.2">
      <c r="A65" s="10" t="s">
        <v>73</v>
      </c>
      <c r="B65" s="11" t="s">
        <v>74</v>
      </c>
      <c r="C65" s="8" t="s">
        <v>22</v>
      </c>
      <c r="D65" s="23">
        <f t="shared" ref="D65:Q65" si="19">SUM(D66:D68)</f>
        <v>0.54469999999999996</v>
      </c>
      <c r="E65" s="23">
        <f t="shared" si="19"/>
        <v>0</v>
      </c>
      <c r="F65" s="23">
        <f t="shared" si="19"/>
        <v>0.54469999999999996</v>
      </c>
      <c r="G65" s="23">
        <f t="shared" si="19"/>
        <v>0.54469999999999996</v>
      </c>
      <c r="H65" s="23">
        <f t="shared" si="19"/>
        <v>0</v>
      </c>
      <c r="I65" s="23">
        <f t="shared" si="19"/>
        <v>0.54469999999999996</v>
      </c>
      <c r="J65" s="23">
        <f t="shared" si="19"/>
        <v>0</v>
      </c>
      <c r="K65" s="23">
        <f t="shared" si="19"/>
        <v>0</v>
      </c>
      <c r="L65" s="23">
        <f t="shared" si="19"/>
        <v>0</v>
      </c>
      <c r="M65" s="23">
        <f t="shared" si="19"/>
        <v>0</v>
      </c>
      <c r="N65" s="23">
        <f t="shared" si="19"/>
        <v>0</v>
      </c>
      <c r="O65" s="23">
        <f t="shared" si="19"/>
        <v>0</v>
      </c>
      <c r="P65" s="23">
        <f t="shared" si="19"/>
        <v>0</v>
      </c>
      <c r="Q65" s="23">
        <f t="shared" si="19"/>
        <v>0.54469999999999996</v>
      </c>
      <c r="R65" s="23">
        <f>IF(ISERROR(H65-G65),"нд",H65-G65)</f>
        <v>-0.54469999999999996</v>
      </c>
      <c r="S65" s="31"/>
      <c r="T65" s="8"/>
    </row>
    <row r="66" spans="1:20" s="16" customFormat="1" ht="38.25" x14ac:dyDescent="0.2">
      <c r="A66" s="12" t="s">
        <v>73</v>
      </c>
      <c r="B66" s="13" t="s">
        <v>126</v>
      </c>
      <c r="C66" s="14" t="s">
        <v>134</v>
      </c>
      <c r="D66" s="24">
        <v>0.27460000000000001</v>
      </c>
      <c r="E66" s="24">
        <v>0</v>
      </c>
      <c r="F66" s="24">
        <f t="shared" ref="F66:F67" si="20">D66-E66</f>
        <v>0.27460000000000001</v>
      </c>
      <c r="G66" s="24">
        <f t="shared" ref="G66:G67" si="21">IF(ISERROR(I66+K66+M66+O66),"нд",I66+K66+M66+O66)</f>
        <v>0.27460000000000001</v>
      </c>
      <c r="H66" s="24">
        <f t="shared" ref="H66" si="22">J66+L66+N66+P66</f>
        <v>0</v>
      </c>
      <c r="I66" s="24">
        <v>0.27460000000000001</v>
      </c>
      <c r="J66" s="24">
        <v>0</v>
      </c>
      <c r="K66" s="24"/>
      <c r="L66" s="24"/>
      <c r="M66" s="24"/>
      <c r="N66" s="24"/>
      <c r="O66" s="24"/>
      <c r="P66" s="24"/>
      <c r="Q66" s="24">
        <f t="shared" ref="Q66:Q67" si="23">F66-H66</f>
        <v>0.27460000000000001</v>
      </c>
      <c r="R66" s="24">
        <f t="shared" ref="R66:R67" si="24">IF(ISERROR(H66-G66),"нд",H66-G66)</f>
        <v>-0.27460000000000001</v>
      </c>
      <c r="S66" s="32">
        <f t="shared" ref="S66:S67" si="25">IF(R66="нд","нд",IFERROR(R66/G66*100,IF(H66&gt;0,100,0)))</f>
        <v>-100</v>
      </c>
      <c r="T66" s="14"/>
    </row>
    <row r="67" spans="1:20" s="16" customFormat="1" ht="38.25" x14ac:dyDescent="0.2">
      <c r="A67" s="12" t="s">
        <v>73</v>
      </c>
      <c r="B67" s="13" t="s">
        <v>127</v>
      </c>
      <c r="C67" s="14" t="s">
        <v>135</v>
      </c>
      <c r="D67" s="24">
        <v>0.27010000000000001</v>
      </c>
      <c r="E67" s="24">
        <v>0</v>
      </c>
      <c r="F67" s="24">
        <f t="shared" si="20"/>
        <v>0.27010000000000001</v>
      </c>
      <c r="G67" s="24">
        <f t="shared" si="21"/>
        <v>0.27010000000000001</v>
      </c>
      <c r="H67" s="24">
        <f t="shared" ref="H67" si="26">J67+L67+N67+P67</f>
        <v>0</v>
      </c>
      <c r="I67" s="24">
        <v>0.27010000000000001</v>
      </c>
      <c r="J67" s="24">
        <v>0</v>
      </c>
      <c r="K67" s="24"/>
      <c r="L67" s="24"/>
      <c r="M67" s="24"/>
      <c r="N67" s="24"/>
      <c r="O67" s="24"/>
      <c r="P67" s="24"/>
      <c r="Q67" s="24">
        <f t="shared" si="23"/>
        <v>0.27010000000000001</v>
      </c>
      <c r="R67" s="24">
        <f t="shared" si="24"/>
        <v>-0.27010000000000001</v>
      </c>
      <c r="S67" s="32">
        <f t="shared" si="25"/>
        <v>-100</v>
      </c>
      <c r="T67" s="14"/>
    </row>
    <row r="68" spans="1:20" x14ac:dyDescent="0.2">
      <c r="A68" s="10" t="s">
        <v>17</v>
      </c>
      <c r="B68" s="11" t="s">
        <v>17</v>
      </c>
      <c r="C68" s="8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31"/>
      <c r="T68" s="8"/>
    </row>
    <row r="69" spans="1:20" ht="51" x14ac:dyDescent="0.2">
      <c r="A69" s="10" t="s">
        <v>75</v>
      </c>
      <c r="B69" s="11" t="s">
        <v>76</v>
      </c>
      <c r="C69" s="8" t="s">
        <v>22</v>
      </c>
      <c r="D69" s="23">
        <f t="shared" ref="D69:Q69" si="27">SUM(D70:D70)</f>
        <v>0</v>
      </c>
      <c r="E69" s="23">
        <f t="shared" si="27"/>
        <v>0</v>
      </c>
      <c r="F69" s="23">
        <f t="shared" si="27"/>
        <v>0</v>
      </c>
      <c r="G69" s="23">
        <f t="shared" si="27"/>
        <v>0</v>
      </c>
      <c r="H69" s="23">
        <f t="shared" si="27"/>
        <v>0</v>
      </c>
      <c r="I69" s="23">
        <f t="shared" si="27"/>
        <v>0</v>
      </c>
      <c r="J69" s="23">
        <f t="shared" si="27"/>
        <v>0</v>
      </c>
      <c r="K69" s="23">
        <f t="shared" si="27"/>
        <v>0</v>
      </c>
      <c r="L69" s="23">
        <f t="shared" si="27"/>
        <v>0</v>
      </c>
      <c r="M69" s="23">
        <f t="shared" si="27"/>
        <v>0</v>
      </c>
      <c r="N69" s="23">
        <f t="shared" si="27"/>
        <v>0</v>
      </c>
      <c r="O69" s="23">
        <f t="shared" si="27"/>
        <v>0</v>
      </c>
      <c r="P69" s="23">
        <f t="shared" si="27"/>
        <v>0</v>
      </c>
      <c r="Q69" s="23">
        <f t="shared" si="27"/>
        <v>0</v>
      </c>
      <c r="R69" s="23">
        <f>IF(ISERROR(H69-G69),"нд",H69-G69)</f>
        <v>0</v>
      </c>
      <c r="S69" s="31"/>
      <c r="T69" s="8"/>
    </row>
    <row r="70" spans="1:20" x14ac:dyDescent="0.2">
      <c r="A70" s="10" t="s">
        <v>17</v>
      </c>
      <c r="B70" s="11" t="s">
        <v>17</v>
      </c>
      <c r="C70" s="8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31"/>
      <c r="T70" s="8"/>
    </row>
    <row r="71" spans="1:20" ht="38.25" x14ac:dyDescent="0.2">
      <c r="A71" s="10" t="s">
        <v>77</v>
      </c>
      <c r="B71" s="11" t="s">
        <v>78</v>
      </c>
      <c r="C71" s="8" t="s">
        <v>22</v>
      </c>
      <c r="D71" s="23">
        <f t="shared" ref="D71:Q71" si="28">D72+D74</f>
        <v>0</v>
      </c>
      <c r="E71" s="23">
        <f t="shared" si="28"/>
        <v>0</v>
      </c>
      <c r="F71" s="23">
        <f t="shared" si="28"/>
        <v>0</v>
      </c>
      <c r="G71" s="23">
        <f t="shared" si="28"/>
        <v>0</v>
      </c>
      <c r="H71" s="23">
        <f t="shared" si="28"/>
        <v>0</v>
      </c>
      <c r="I71" s="23">
        <f t="shared" si="28"/>
        <v>0</v>
      </c>
      <c r="J71" s="23">
        <f t="shared" si="28"/>
        <v>0</v>
      </c>
      <c r="K71" s="23">
        <f t="shared" si="28"/>
        <v>0</v>
      </c>
      <c r="L71" s="23">
        <f t="shared" si="28"/>
        <v>0</v>
      </c>
      <c r="M71" s="23">
        <f t="shared" si="28"/>
        <v>0</v>
      </c>
      <c r="N71" s="23">
        <f t="shared" si="28"/>
        <v>0</v>
      </c>
      <c r="O71" s="23">
        <f t="shared" si="28"/>
        <v>0</v>
      </c>
      <c r="P71" s="23">
        <f t="shared" si="28"/>
        <v>0</v>
      </c>
      <c r="Q71" s="23">
        <f t="shared" si="28"/>
        <v>0</v>
      </c>
      <c r="R71" s="23">
        <f>IF(ISERROR(H71-G71),"нд",H71-G71)</f>
        <v>0</v>
      </c>
      <c r="S71" s="31"/>
      <c r="T71" s="8"/>
    </row>
    <row r="72" spans="1:20" ht="25.5" x14ac:dyDescent="0.2">
      <c r="A72" s="10" t="s">
        <v>79</v>
      </c>
      <c r="B72" s="11" t="s">
        <v>80</v>
      </c>
      <c r="C72" s="8" t="s">
        <v>22</v>
      </c>
      <c r="D72" s="23">
        <f t="shared" ref="D72:Q72" si="29">SUM(D73:D73)</f>
        <v>0</v>
      </c>
      <c r="E72" s="23">
        <f t="shared" si="29"/>
        <v>0</v>
      </c>
      <c r="F72" s="23">
        <f t="shared" si="29"/>
        <v>0</v>
      </c>
      <c r="G72" s="23">
        <f t="shared" si="29"/>
        <v>0</v>
      </c>
      <c r="H72" s="23">
        <f t="shared" si="29"/>
        <v>0</v>
      </c>
      <c r="I72" s="23">
        <f t="shared" si="29"/>
        <v>0</v>
      </c>
      <c r="J72" s="23">
        <f t="shared" si="29"/>
        <v>0</v>
      </c>
      <c r="K72" s="23">
        <f t="shared" si="29"/>
        <v>0</v>
      </c>
      <c r="L72" s="23">
        <f t="shared" si="29"/>
        <v>0</v>
      </c>
      <c r="M72" s="23">
        <f t="shared" si="29"/>
        <v>0</v>
      </c>
      <c r="N72" s="23">
        <f t="shared" si="29"/>
        <v>0</v>
      </c>
      <c r="O72" s="23">
        <f t="shared" si="29"/>
        <v>0</v>
      </c>
      <c r="P72" s="23">
        <f t="shared" si="29"/>
        <v>0</v>
      </c>
      <c r="Q72" s="23">
        <f t="shared" si="29"/>
        <v>0</v>
      </c>
      <c r="R72" s="23">
        <f>IF(ISERROR(H72-G72),"нд",H72-G72)</f>
        <v>0</v>
      </c>
      <c r="S72" s="31"/>
      <c r="T72" s="8"/>
    </row>
    <row r="73" spans="1:20" x14ac:dyDescent="0.2">
      <c r="A73" s="10" t="s">
        <v>17</v>
      </c>
      <c r="B73" s="11" t="s">
        <v>17</v>
      </c>
      <c r="C73" s="8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31"/>
      <c r="T73" s="8"/>
    </row>
    <row r="74" spans="1:20" ht="38.25" x14ac:dyDescent="0.2">
      <c r="A74" s="10" t="s">
        <v>81</v>
      </c>
      <c r="B74" s="11" t="s">
        <v>82</v>
      </c>
      <c r="C74" s="8" t="s">
        <v>22</v>
      </c>
      <c r="D74" s="23">
        <f t="shared" ref="D74:Q74" si="30">SUM(D75:D75)</f>
        <v>0</v>
      </c>
      <c r="E74" s="23">
        <f t="shared" si="30"/>
        <v>0</v>
      </c>
      <c r="F74" s="23">
        <f t="shared" si="30"/>
        <v>0</v>
      </c>
      <c r="G74" s="23">
        <f t="shared" si="30"/>
        <v>0</v>
      </c>
      <c r="H74" s="23">
        <f t="shared" si="30"/>
        <v>0</v>
      </c>
      <c r="I74" s="23">
        <f t="shared" si="30"/>
        <v>0</v>
      </c>
      <c r="J74" s="23">
        <f t="shared" si="30"/>
        <v>0</v>
      </c>
      <c r="K74" s="23">
        <f t="shared" si="30"/>
        <v>0</v>
      </c>
      <c r="L74" s="23">
        <f t="shared" si="30"/>
        <v>0</v>
      </c>
      <c r="M74" s="23">
        <f t="shared" si="30"/>
        <v>0</v>
      </c>
      <c r="N74" s="23">
        <f t="shared" si="30"/>
        <v>0</v>
      </c>
      <c r="O74" s="23">
        <f t="shared" si="30"/>
        <v>0</v>
      </c>
      <c r="P74" s="23">
        <f t="shared" si="30"/>
        <v>0</v>
      </c>
      <c r="Q74" s="23">
        <f t="shared" si="30"/>
        <v>0</v>
      </c>
      <c r="R74" s="23">
        <f>IF(ISERROR(H74-G74),"нд",H74-G74)</f>
        <v>0</v>
      </c>
      <c r="S74" s="31"/>
      <c r="T74" s="8"/>
    </row>
    <row r="75" spans="1:20" x14ac:dyDescent="0.2">
      <c r="A75" s="10" t="s">
        <v>17</v>
      </c>
      <c r="B75" s="11" t="s">
        <v>17</v>
      </c>
      <c r="C75" s="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31"/>
      <c r="T75" s="8"/>
    </row>
    <row r="76" spans="1:20" ht="38.25" x14ac:dyDescent="0.2">
      <c r="A76" s="10" t="s">
        <v>83</v>
      </c>
      <c r="B76" s="11" t="s">
        <v>84</v>
      </c>
      <c r="C76" s="8" t="s">
        <v>22</v>
      </c>
      <c r="D76" s="23">
        <f t="shared" ref="D76:Q76" si="31">D77+D82+D84+D86+D88+D90+D92+D94</f>
        <v>5.0352999999999994</v>
      </c>
      <c r="E76" s="23">
        <f t="shared" si="31"/>
        <v>0</v>
      </c>
      <c r="F76" s="23">
        <f t="shared" si="31"/>
        <v>5.0352999999999994</v>
      </c>
      <c r="G76" s="23">
        <f t="shared" si="31"/>
        <v>2.8197000000000001</v>
      </c>
      <c r="H76" s="23">
        <f t="shared" si="31"/>
        <v>0</v>
      </c>
      <c r="I76" s="23">
        <f t="shared" si="31"/>
        <v>2.8197000000000001</v>
      </c>
      <c r="J76" s="23">
        <f t="shared" si="31"/>
        <v>0</v>
      </c>
      <c r="K76" s="23">
        <f t="shared" si="31"/>
        <v>0</v>
      </c>
      <c r="L76" s="23">
        <f t="shared" si="31"/>
        <v>0</v>
      </c>
      <c r="M76" s="23">
        <f t="shared" si="31"/>
        <v>0</v>
      </c>
      <c r="N76" s="23">
        <f t="shared" si="31"/>
        <v>0</v>
      </c>
      <c r="O76" s="23">
        <f t="shared" si="31"/>
        <v>0</v>
      </c>
      <c r="P76" s="23">
        <f t="shared" si="31"/>
        <v>0</v>
      </c>
      <c r="Q76" s="23">
        <f t="shared" si="31"/>
        <v>5.0352999999999994</v>
      </c>
      <c r="R76" s="23">
        <f>IF(ISERROR(H76-G76),"нд",H76-G76)</f>
        <v>-2.8197000000000001</v>
      </c>
      <c r="S76" s="31"/>
      <c r="T76" s="8"/>
    </row>
    <row r="77" spans="1:20" ht="38.25" x14ac:dyDescent="0.2">
      <c r="A77" s="10" t="s">
        <v>85</v>
      </c>
      <c r="B77" s="11" t="s">
        <v>86</v>
      </c>
      <c r="C77" s="8" t="s">
        <v>22</v>
      </c>
      <c r="D77" s="23">
        <f t="shared" ref="D77:Q77" si="32">SUM(D78:D81)</f>
        <v>5.0352999999999994</v>
      </c>
      <c r="E77" s="23">
        <f t="shared" si="32"/>
        <v>0</v>
      </c>
      <c r="F77" s="23">
        <f t="shared" si="32"/>
        <v>5.0352999999999994</v>
      </c>
      <c r="G77" s="23">
        <f t="shared" si="32"/>
        <v>2.8197000000000001</v>
      </c>
      <c r="H77" s="23">
        <f t="shared" si="32"/>
        <v>0</v>
      </c>
      <c r="I77" s="23">
        <f t="shared" si="32"/>
        <v>2.8197000000000001</v>
      </c>
      <c r="J77" s="23">
        <f t="shared" si="32"/>
        <v>0</v>
      </c>
      <c r="K77" s="23">
        <f t="shared" si="32"/>
        <v>0</v>
      </c>
      <c r="L77" s="23">
        <f t="shared" si="32"/>
        <v>0</v>
      </c>
      <c r="M77" s="23">
        <f t="shared" si="32"/>
        <v>0</v>
      </c>
      <c r="N77" s="23">
        <f t="shared" si="32"/>
        <v>0</v>
      </c>
      <c r="O77" s="23">
        <f t="shared" si="32"/>
        <v>0</v>
      </c>
      <c r="P77" s="23">
        <f t="shared" si="32"/>
        <v>0</v>
      </c>
      <c r="Q77" s="23">
        <f t="shared" si="32"/>
        <v>5.0352999999999994</v>
      </c>
      <c r="R77" s="23">
        <f>IF(ISERROR(H77-G77),"нд",H77-G77)</f>
        <v>-2.8197000000000001</v>
      </c>
      <c r="S77" s="31"/>
      <c r="T77" s="8"/>
    </row>
    <row r="78" spans="1:20" ht="51" x14ac:dyDescent="0.2">
      <c r="A78" s="12" t="s">
        <v>85</v>
      </c>
      <c r="B78" s="13" t="s">
        <v>128</v>
      </c>
      <c r="C78" s="14" t="s">
        <v>23</v>
      </c>
      <c r="D78" s="24">
        <v>0.6956</v>
      </c>
      <c r="E78" s="24">
        <v>0</v>
      </c>
      <c r="F78" s="24">
        <f t="shared" ref="F78:F80" si="33">D78-E78</f>
        <v>0.6956</v>
      </c>
      <c r="G78" s="24">
        <f t="shared" ref="G78:G80" si="34">IF(ISERROR(I78+K78+M78+O78),"нд",I78+K78+M78+O78)</f>
        <v>0.1739</v>
      </c>
      <c r="H78" s="24">
        <f t="shared" ref="H78:H80" si="35">J78+L78+N78+P78</f>
        <v>0</v>
      </c>
      <c r="I78" s="24">
        <v>0.1739</v>
      </c>
      <c r="J78" s="24">
        <v>0</v>
      </c>
      <c r="K78" s="24"/>
      <c r="L78" s="24"/>
      <c r="M78" s="24"/>
      <c r="N78" s="24"/>
      <c r="O78" s="24"/>
      <c r="P78" s="24"/>
      <c r="Q78" s="24">
        <f>F78-H78</f>
        <v>0.6956</v>
      </c>
      <c r="R78" s="24">
        <f t="shared" ref="R78:R80" si="36">IF(ISERROR(H78-G78),"нд",H78-G78)</f>
        <v>-0.1739</v>
      </c>
      <c r="S78" s="32">
        <f t="shared" ref="S78:S80" si="37">IF(R78="нд","нд",IFERROR(R78/G78*100,IF(H78&gt;0,100,0)))</f>
        <v>-100</v>
      </c>
      <c r="T78" s="14"/>
    </row>
    <row r="79" spans="1:20" ht="25.5" x14ac:dyDescent="0.2">
      <c r="A79" s="12" t="s">
        <v>85</v>
      </c>
      <c r="B79" s="13" t="s">
        <v>129</v>
      </c>
      <c r="C79" s="14" t="s">
        <v>136</v>
      </c>
      <c r="D79" s="24">
        <v>0.95169999999999999</v>
      </c>
      <c r="E79" s="24">
        <v>0</v>
      </c>
      <c r="F79" s="24">
        <f t="shared" si="33"/>
        <v>0.95169999999999999</v>
      </c>
      <c r="G79" s="24">
        <f t="shared" si="34"/>
        <v>0.95179999999999998</v>
      </c>
      <c r="H79" s="24">
        <f t="shared" si="35"/>
        <v>0</v>
      </c>
      <c r="I79" s="24">
        <v>0.95179999999999998</v>
      </c>
      <c r="J79" s="24">
        <v>0</v>
      </c>
      <c r="K79" s="24"/>
      <c r="L79" s="24"/>
      <c r="M79" s="24"/>
      <c r="N79" s="24"/>
      <c r="O79" s="24"/>
      <c r="P79" s="24"/>
      <c r="Q79" s="24">
        <f t="shared" ref="Q79:Q80" si="38">F79-H79</f>
        <v>0.95169999999999999</v>
      </c>
      <c r="R79" s="24">
        <f t="shared" si="36"/>
        <v>-0.95179999999999998</v>
      </c>
      <c r="S79" s="32">
        <f t="shared" si="37"/>
        <v>-100</v>
      </c>
      <c r="T79" s="14"/>
    </row>
    <row r="80" spans="1:20" ht="38.25" x14ac:dyDescent="0.2">
      <c r="A80" s="12" t="s">
        <v>85</v>
      </c>
      <c r="B80" s="13" t="s">
        <v>130</v>
      </c>
      <c r="C80" s="14" t="s">
        <v>137</v>
      </c>
      <c r="D80" s="24">
        <v>3.3879999999999999</v>
      </c>
      <c r="E80" s="24">
        <v>0</v>
      </c>
      <c r="F80" s="24">
        <f t="shared" si="33"/>
        <v>3.3879999999999999</v>
      </c>
      <c r="G80" s="24">
        <f t="shared" si="34"/>
        <v>1.694</v>
      </c>
      <c r="H80" s="24">
        <f t="shared" si="35"/>
        <v>0</v>
      </c>
      <c r="I80" s="24">
        <v>1.694</v>
      </c>
      <c r="J80" s="24">
        <v>0</v>
      </c>
      <c r="K80" s="24"/>
      <c r="L80" s="24"/>
      <c r="M80" s="24"/>
      <c r="N80" s="24"/>
      <c r="O80" s="24"/>
      <c r="P80" s="24"/>
      <c r="Q80" s="24">
        <f t="shared" si="38"/>
        <v>3.3879999999999999</v>
      </c>
      <c r="R80" s="24">
        <f t="shared" si="36"/>
        <v>-1.694</v>
      </c>
      <c r="S80" s="32">
        <f t="shared" si="37"/>
        <v>-100</v>
      </c>
      <c r="T80" s="40"/>
    </row>
    <row r="81" spans="1:20" x14ac:dyDescent="0.2">
      <c r="A81" s="10" t="s">
        <v>17</v>
      </c>
      <c r="B81" s="11" t="s">
        <v>17</v>
      </c>
      <c r="C81" s="8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31"/>
      <c r="T81" s="8"/>
    </row>
    <row r="82" spans="1:20" ht="38.25" x14ac:dyDescent="0.2">
      <c r="A82" s="10" t="s">
        <v>87</v>
      </c>
      <c r="B82" s="11" t="s">
        <v>88</v>
      </c>
      <c r="C82" s="8" t="s">
        <v>22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31"/>
      <c r="T82" s="8"/>
    </row>
    <row r="83" spans="1:20" x14ac:dyDescent="0.2">
      <c r="A83" s="10" t="s">
        <v>17</v>
      </c>
      <c r="B83" s="11" t="s">
        <v>17</v>
      </c>
      <c r="C83" s="8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31"/>
      <c r="T83" s="8"/>
    </row>
    <row r="84" spans="1:20" ht="25.5" x14ac:dyDescent="0.2">
      <c r="A84" s="10" t="s">
        <v>89</v>
      </c>
      <c r="B84" s="11" t="s">
        <v>90</v>
      </c>
      <c r="C84" s="8" t="s">
        <v>22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31"/>
      <c r="T84" s="8"/>
    </row>
    <row r="85" spans="1:20" x14ac:dyDescent="0.2">
      <c r="A85" s="10" t="s">
        <v>17</v>
      </c>
      <c r="B85" s="11" t="s">
        <v>17</v>
      </c>
      <c r="C85" s="8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31"/>
      <c r="T85" s="8"/>
    </row>
    <row r="86" spans="1:20" ht="38.25" x14ac:dyDescent="0.2">
      <c r="A86" s="10" t="s">
        <v>91</v>
      </c>
      <c r="B86" s="11" t="s">
        <v>92</v>
      </c>
      <c r="C86" s="8" t="s">
        <v>22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31"/>
      <c r="T86" s="8"/>
    </row>
    <row r="87" spans="1:20" x14ac:dyDescent="0.2">
      <c r="A87" s="10" t="s">
        <v>17</v>
      </c>
      <c r="B87" s="11" t="s">
        <v>17</v>
      </c>
      <c r="C87" s="8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31"/>
      <c r="T87" s="8"/>
    </row>
    <row r="88" spans="1:20" ht="51" x14ac:dyDescent="0.2">
      <c r="A88" s="10" t="s">
        <v>93</v>
      </c>
      <c r="B88" s="11" t="s">
        <v>94</v>
      </c>
      <c r="C88" s="8" t="s">
        <v>22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31"/>
      <c r="T88" s="8"/>
    </row>
    <row r="89" spans="1:20" x14ac:dyDescent="0.2">
      <c r="A89" s="10" t="s">
        <v>17</v>
      </c>
      <c r="B89" s="11" t="s">
        <v>17</v>
      </c>
      <c r="C89" s="8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31"/>
      <c r="T89" s="8"/>
    </row>
    <row r="90" spans="1:20" ht="51" x14ac:dyDescent="0.2">
      <c r="A90" s="10" t="s">
        <v>95</v>
      </c>
      <c r="B90" s="11" t="s">
        <v>96</v>
      </c>
      <c r="C90" s="8" t="s">
        <v>22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31"/>
      <c r="T90" s="8"/>
    </row>
    <row r="91" spans="1:20" x14ac:dyDescent="0.2">
      <c r="A91" s="10" t="s">
        <v>17</v>
      </c>
      <c r="B91" s="11" t="s">
        <v>17</v>
      </c>
      <c r="C91" s="8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31"/>
      <c r="T91" s="8"/>
    </row>
    <row r="92" spans="1:20" ht="38.25" x14ac:dyDescent="0.2">
      <c r="A92" s="10" t="s">
        <v>97</v>
      </c>
      <c r="B92" s="11" t="s">
        <v>98</v>
      </c>
      <c r="C92" s="8" t="s">
        <v>22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31"/>
      <c r="T92" s="8"/>
    </row>
    <row r="93" spans="1:20" x14ac:dyDescent="0.2">
      <c r="A93" s="10" t="s">
        <v>17</v>
      </c>
      <c r="B93" s="11" t="s">
        <v>17</v>
      </c>
      <c r="C93" s="8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31"/>
      <c r="T93" s="8"/>
    </row>
    <row r="94" spans="1:20" ht="51" x14ac:dyDescent="0.2">
      <c r="A94" s="10" t="s">
        <v>99</v>
      </c>
      <c r="B94" s="11" t="s">
        <v>100</v>
      </c>
      <c r="C94" s="8" t="s">
        <v>22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31"/>
      <c r="T94" s="8"/>
    </row>
    <row r="95" spans="1:20" x14ac:dyDescent="0.2">
      <c r="A95" s="10" t="s">
        <v>17</v>
      </c>
      <c r="B95" s="11" t="s">
        <v>17</v>
      </c>
      <c r="C95" s="8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31"/>
      <c r="T95" s="8"/>
    </row>
    <row r="96" spans="1:20" ht="51" x14ac:dyDescent="0.2">
      <c r="A96" s="10" t="s">
        <v>101</v>
      </c>
      <c r="B96" s="11" t="s">
        <v>102</v>
      </c>
      <c r="C96" s="8" t="s">
        <v>22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31"/>
      <c r="T96" s="8"/>
    </row>
    <row r="97" spans="1:20" ht="25.5" x14ac:dyDescent="0.2">
      <c r="A97" s="10" t="s">
        <v>103</v>
      </c>
      <c r="B97" s="11" t="s">
        <v>104</v>
      </c>
      <c r="C97" s="8" t="s">
        <v>22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31"/>
      <c r="T97" s="8"/>
    </row>
    <row r="98" spans="1:20" x14ac:dyDescent="0.2">
      <c r="A98" s="10" t="s">
        <v>17</v>
      </c>
      <c r="B98" s="11" t="s">
        <v>17</v>
      </c>
      <c r="C98" s="8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31"/>
      <c r="T98" s="8"/>
    </row>
    <row r="99" spans="1:20" ht="38.25" x14ac:dyDescent="0.2">
      <c r="A99" s="10" t="s">
        <v>105</v>
      </c>
      <c r="B99" s="11" t="s">
        <v>106</v>
      </c>
      <c r="C99" s="8" t="s">
        <v>22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31"/>
      <c r="T99" s="8"/>
    </row>
    <row r="100" spans="1:20" x14ac:dyDescent="0.2">
      <c r="A100" s="10" t="s">
        <v>17</v>
      </c>
      <c r="B100" s="11" t="s">
        <v>17</v>
      </c>
      <c r="C100" s="8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31"/>
      <c r="T100" s="8"/>
    </row>
    <row r="101" spans="1:20" ht="51" x14ac:dyDescent="0.2">
      <c r="A101" s="17" t="s">
        <v>19</v>
      </c>
      <c r="B101" s="18" t="s">
        <v>107</v>
      </c>
      <c r="C101" s="5" t="s">
        <v>22</v>
      </c>
      <c r="D101" s="22">
        <f t="shared" ref="D101:R101" si="39">SUM(D102:D103)</f>
        <v>0</v>
      </c>
      <c r="E101" s="22">
        <f t="shared" si="39"/>
        <v>0</v>
      </c>
      <c r="F101" s="22">
        <f t="shared" si="39"/>
        <v>0</v>
      </c>
      <c r="G101" s="22">
        <f t="shared" si="39"/>
        <v>0</v>
      </c>
      <c r="H101" s="22">
        <f t="shared" si="39"/>
        <v>0</v>
      </c>
      <c r="I101" s="22">
        <f t="shared" si="39"/>
        <v>0</v>
      </c>
      <c r="J101" s="22">
        <f t="shared" si="39"/>
        <v>0</v>
      </c>
      <c r="K101" s="22">
        <f t="shared" si="39"/>
        <v>0</v>
      </c>
      <c r="L101" s="22">
        <f t="shared" si="39"/>
        <v>0</v>
      </c>
      <c r="M101" s="22">
        <f t="shared" si="39"/>
        <v>0</v>
      </c>
      <c r="N101" s="22">
        <f t="shared" si="39"/>
        <v>0</v>
      </c>
      <c r="O101" s="22">
        <f t="shared" si="39"/>
        <v>0</v>
      </c>
      <c r="P101" s="22">
        <f t="shared" si="39"/>
        <v>0</v>
      </c>
      <c r="Q101" s="22">
        <f t="shared" si="39"/>
        <v>0</v>
      </c>
      <c r="R101" s="22">
        <f t="shared" si="39"/>
        <v>0</v>
      </c>
      <c r="S101" s="30"/>
      <c r="T101" s="5"/>
    </row>
    <row r="102" spans="1:20" ht="51" x14ac:dyDescent="0.2">
      <c r="A102" s="10" t="s">
        <v>108</v>
      </c>
      <c r="B102" s="11" t="s">
        <v>109</v>
      </c>
      <c r="C102" s="8" t="s">
        <v>22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31"/>
      <c r="T102" s="8"/>
    </row>
    <row r="103" spans="1:20" x14ac:dyDescent="0.2">
      <c r="A103" s="10" t="s">
        <v>17</v>
      </c>
      <c r="B103" s="19" t="s">
        <v>17</v>
      </c>
      <c r="C103" s="8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31"/>
      <c r="T103" s="8"/>
    </row>
    <row r="104" spans="1:20" ht="51" x14ac:dyDescent="0.2">
      <c r="A104" s="10" t="s">
        <v>110</v>
      </c>
      <c r="B104" s="11" t="s">
        <v>111</v>
      </c>
      <c r="C104" s="8" t="s">
        <v>22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31"/>
      <c r="T104" s="8"/>
    </row>
    <row r="105" spans="1:20" x14ac:dyDescent="0.2">
      <c r="A105" s="10" t="s">
        <v>17</v>
      </c>
      <c r="B105" s="19" t="s">
        <v>17</v>
      </c>
      <c r="C105" s="8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31"/>
      <c r="T105" s="8"/>
    </row>
    <row r="106" spans="1:20" ht="38.25" x14ac:dyDescent="0.2">
      <c r="A106" s="17" t="s">
        <v>20</v>
      </c>
      <c r="B106" s="18" t="s">
        <v>112</v>
      </c>
      <c r="C106" s="5" t="s">
        <v>22</v>
      </c>
      <c r="D106" s="22">
        <f t="shared" ref="D106:Q106" si="40">SUM(D108:D108)</f>
        <v>0</v>
      </c>
      <c r="E106" s="22">
        <f t="shared" si="40"/>
        <v>0</v>
      </c>
      <c r="F106" s="22">
        <f t="shared" si="40"/>
        <v>0</v>
      </c>
      <c r="G106" s="22">
        <f t="shared" si="40"/>
        <v>0</v>
      </c>
      <c r="H106" s="22">
        <f t="shared" si="40"/>
        <v>0</v>
      </c>
      <c r="I106" s="22">
        <f t="shared" si="40"/>
        <v>0</v>
      </c>
      <c r="J106" s="22">
        <f t="shared" si="40"/>
        <v>0</v>
      </c>
      <c r="K106" s="22">
        <f t="shared" si="40"/>
        <v>0</v>
      </c>
      <c r="L106" s="22">
        <f t="shared" si="40"/>
        <v>0</v>
      </c>
      <c r="M106" s="22">
        <f t="shared" si="40"/>
        <v>0</v>
      </c>
      <c r="N106" s="22">
        <f t="shared" si="40"/>
        <v>0</v>
      </c>
      <c r="O106" s="22">
        <f t="shared" si="40"/>
        <v>0</v>
      </c>
      <c r="P106" s="22">
        <f t="shared" si="40"/>
        <v>0</v>
      </c>
      <c r="Q106" s="22">
        <f t="shared" si="40"/>
        <v>0</v>
      </c>
      <c r="R106" s="22">
        <f>IF(ISERROR(H106-G106),"нд",H106-G106)</f>
        <v>0</v>
      </c>
      <c r="S106" s="30"/>
      <c r="T106" s="5"/>
    </row>
    <row r="107" spans="1:20" ht="38.25" x14ac:dyDescent="0.2">
      <c r="A107" s="12" t="s">
        <v>20</v>
      </c>
      <c r="B107" s="15" t="s">
        <v>133</v>
      </c>
      <c r="C107" s="14" t="s">
        <v>138</v>
      </c>
      <c r="D107" s="24">
        <v>3.4460999999999999</v>
      </c>
      <c r="E107" s="24">
        <v>3.4460999999999999</v>
      </c>
      <c r="F107" s="24">
        <f t="shared" ref="F107" si="41">D107-E107</f>
        <v>0</v>
      </c>
      <c r="G107" s="24">
        <f t="shared" ref="G107" si="42">IF(ISERROR(I107+K107+M107+O107),"нд",I107+K107+M107+O107)</f>
        <v>0</v>
      </c>
      <c r="H107" s="24">
        <f t="shared" ref="H107" si="43">J107+L107+N107+P107</f>
        <v>0</v>
      </c>
      <c r="I107" s="24">
        <v>0</v>
      </c>
      <c r="J107" s="24">
        <v>0</v>
      </c>
      <c r="K107" s="24"/>
      <c r="L107" s="24"/>
      <c r="M107" s="24"/>
      <c r="N107" s="24"/>
      <c r="O107" s="24"/>
      <c r="P107" s="24"/>
      <c r="Q107" s="24">
        <f t="shared" ref="Q107" si="44">F107-H107</f>
        <v>0</v>
      </c>
      <c r="R107" s="24">
        <f t="shared" ref="R107" si="45">IF(ISERROR(H107-G107),"нд",H107-G107)</f>
        <v>0</v>
      </c>
      <c r="S107" s="32">
        <f t="shared" ref="S107" si="46">IF(R107="нд","нд",IFERROR(R107/G107*100,IF(H107&gt;0,100,0)))</f>
        <v>0</v>
      </c>
      <c r="T107" s="38"/>
    </row>
    <row r="108" spans="1:20" x14ac:dyDescent="0.2">
      <c r="A108" s="10" t="s">
        <v>17</v>
      </c>
      <c r="B108" s="19" t="s">
        <v>17</v>
      </c>
      <c r="C108" s="20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33"/>
      <c r="T108" s="20"/>
    </row>
    <row r="109" spans="1:20" ht="38.25" x14ac:dyDescent="0.2">
      <c r="A109" s="17" t="s">
        <v>21</v>
      </c>
      <c r="B109" s="21" t="s">
        <v>113</v>
      </c>
      <c r="C109" s="5" t="s">
        <v>22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30"/>
      <c r="T109" s="5"/>
    </row>
    <row r="110" spans="1:20" x14ac:dyDescent="0.2">
      <c r="A110" s="10" t="s">
        <v>17</v>
      </c>
      <c r="B110" s="19" t="s">
        <v>17</v>
      </c>
      <c r="C110" s="20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33"/>
      <c r="T110" s="20"/>
    </row>
    <row r="111" spans="1:20" ht="25.5" x14ac:dyDescent="0.2">
      <c r="A111" s="17" t="s">
        <v>114</v>
      </c>
      <c r="B111" s="18" t="s">
        <v>115</v>
      </c>
      <c r="C111" s="5" t="s">
        <v>22</v>
      </c>
      <c r="D111" s="22">
        <f t="shared" ref="D111:Q111" si="47">SUM(D112:D115)</f>
        <v>9.0486000000000004</v>
      </c>
      <c r="E111" s="22">
        <f t="shared" si="47"/>
        <v>0</v>
      </c>
      <c r="F111" s="22">
        <f t="shared" si="47"/>
        <v>9.0486000000000004</v>
      </c>
      <c r="G111" s="22">
        <f t="shared" si="47"/>
        <v>9.0486000000000004</v>
      </c>
      <c r="H111" s="22">
        <f t="shared" si="47"/>
        <v>10.538300000000001</v>
      </c>
      <c r="I111" s="22">
        <f t="shared" si="47"/>
        <v>9.0486000000000004</v>
      </c>
      <c r="J111" s="22">
        <f t="shared" si="47"/>
        <v>10.538300000000001</v>
      </c>
      <c r="K111" s="22">
        <f t="shared" si="47"/>
        <v>0</v>
      </c>
      <c r="L111" s="22">
        <f t="shared" si="47"/>
        <v>0</v>
      </c>
      <c r="M111" s="22">
        <f t="shared" si="47"/>
        <v>0</v>
      </c>
      <c r="N111" s="22">
        <f t="shared" si="47"/>
        <v>0</v>
      </c>
      <c r="O111" s="22">
        <f t="shared" si="47"/>
        <v>0</v>
      </c>
      <c r="P111" s="22">
        <f t="shared" si="47"/>
        <v>0</v>
      </c>
      <c r="Q111" s="22">
        <f t="shared" si="47"/>
        <v>-1.4897</v>
      </c>
      <c r="R111" s="22">
        <f>IF(ISERROR(H111-G111),"нд",H111-G111)</f>
        <v>1.4897000000000009</v>
      </c>
      <c r="S111" s="30"/>
      <c r="T111" s="5"/>
    </row>
    <row r="112" spans="1:20" x14ac:dyDescent="0.2">
      <c r="A112" s="12" t="s">
        <v>114</v>
      </c>
      <c r="B112" s="15" t="s">
        <v>116</v>
      </c>
      <c r="C112" s="14" t="s">
        <v>24</v>
      </c>
      <c r="D112" s="24">
        <v>0.40720000000000001</v>
      </c>
      <c r="E112" s="24">
        <v>0</v>
      </c>
      <c r="F112" s="24">
        <f t="shared" ref="F112" si="48">D112-E112</f>
        <v>0.40720000000000001</v>
      </c>
      <c r="G112" s="24">
        <f t="shared" ref="G112" si="49">IF(ISERROR(I112+K112+M112+O112),"нд",I112+K112+M112+O112)</f>
        <v>0.40720000000000001</v>
      </c>
      <c r="H112" s="24">
        <f t="shared" ref="H112" si="50">J112+L112+N112+P112</f>
        <v>8.7300000000000003E-2</v>
      </c>
      <c r="I112" s="24">
        <v>0.40720000000000001</v>
      </c>
      <c r="J112" s="24">
        <v>8.7300000000000003E-2</v>
      </c>
      <c r="K112" s="24"/>
      <c r="L112" s="24"/>
      <c r="M112" s="24"/>
      <c r="N112" s="24"/>
      <c r="O112" s="24"/>
      <c r="P112" s="24"/>
      <c r="Q112" s="24">
        <f t="shared" ref="Q112" si="51">F112-H112</f>
        <v>0.31990000000000002</v>
      </c>
      <c r="R112" s="24">
        <f t="shared" ref="R112" si="52">IF(ISERROR(H112-G112),"нд",H112-G112)</f>
        <v>-0.31990000000000002</v>
      </c>
      <c r="S112" s="32">
        <f t="shared" ref="S112" si="53">IF(R112="нд","нд",IFERROR(R112/G112*100,IF(H112&gt;0,100,0)))</f>
        <v>-78.560903732809422</v>
      </c>
      <c r="T112" s="38"/>
    </row>
    <row r="113" spans="1:20" x14ac:dyDescent="0.2">
      <c r="A113" s="12" t="s">
        <v>114</v>
      </c>
      <c r="B113" s="13" t="s">
        <v>131</v>
      </c>
      <c r="C113" s="14" t="s">
        <v>139</v>
      </c>
      <c r="D113" s="24">
        <v>7.8756000000000004</v>
      </c>
      <c r="E113" s="24">
        <v>0</v>
      </c>
      <c r="F113" s="24">
        <f>D113-E113</f>
        <v>7.8756000000000004</v>
      </c>
      <c r="G113" s="24">
        <f>IF(ISERROR(I113+K113+M113+O113),"нд",I113+K113+M113+O113)</f>
        <v>7.8756000000000004</v>
      </c>
      <c r="H113" s="24">
        <f>J113+L113+N113+P113</f>
        <v>10.451000000000001</v>
      </c>
      <c r="I113" s="24">
        <v>7.8756000000000004</v>
      </c>
      <c r="J113" s="24">
        <v>10.451000000000001</v>
      </c>
      <c r="K113" s="24"/>
      <c r="L113" s="24"/>
      <c r="M113" s="24"/>
      <c r="N113" s="24"/>
      <c r="O113" s="24"/>
      <c r="P113" s="24"/>
      <c r="Q113" s="24">
        <f>F113-H113</f>
        <v>-2.5754000000000001</v>
      </c>
      <c r="R113" s="24">
        <f>IF(ISERROR(H113-G113),"нд",H113-G113)</f>
        <v>2.5754000000000001</v>
      </c>
      <c r="S113" s="32">
        <f>IF(R113="нд","нд",IFERROR(R113/G113*100,IF(H113&gt;0,100,0)))</f>
        <v>32.701000558687596</v>
      </c>
      <c r="T113" s="14"/>
    </row>
    <row r="114" spans="1:20" x14ac:dyDescent="0.2">
      <c r="A114" s="12" t="s">
        <v>114</v>
      </c>
      <c r="B114" s="13" t="s">
        <v>132</v>
      </c>
      <c r="C114" s="14" t="s">
        <v>140</v>
      </c>
      <c r="D114" s="24">
        <v>0.76580000000000004</v>
      </c>
      <c r="E114" s="24">
        <v>0</v>
      </c>
      <c r="F114" s="24">
        <f>D114-E114</f>
        <v>0.76580000000000004</v>
      </c>
      <c r="G114" s="24">
        <f>IF(ISERROR(I114+K114+M114+O114),"нд",I114+K114+M114+O114)</f>
        <v>0.76580000000000004</v>
      </c>
      <c r="H114" s="24">
        <f>J114+L114+N114+P114</f>
        <v>0</v>
      </c>
      <c r="I114" s="24">
        <v>0.76580000000000004</v>
      </c>
      <c r="J114" s="24">
        <v>0</v>
      </c>
      <c r="K114" s="24"/>
      <c r="L114" s="24"/>
      <c r="M114" s="24"/>
      <c r="N114" s="24"/>
      <c r="O114" s="24"/>
      <c r="P114" s="24"/>
      <c r="Q114" s="24">
        <f>F114-H114</f>
        <v>0.76580000000000004</v>
      </c>
      <c r="R114" s="24">
        <f>IF(ISERROR(H114-G114),"нд",H114-G114)</f>
        <v>-0.76580000000000004</v>
      </c>
      <c r="S114" s="32">
        <f>IF(R114="нд","нд",IFERROR(R114/G114*100,IF(H114&gt;0,100,0)))</f>
        <v>-100</v>
      </c>
      <c r="T114" s="14"/>
    </row>
    <row r="115" spans="1:20" x14ac:dyDescent="0.2">
      <c r="A115" s="10" t="s">
        <v>17</v>
      </c>
      <c r="B115" s="19" t="s">
        <v>17</v>
      </c>
      <c r="C115" s="20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33"/>
      <c r="T115" s="20"/>
    </row>
  </sheetData>
  <mergeCells count="22">
    <mergeCell ref="F15:F17"/>
    <mergeCell ref="C15:C17"/>
    <mergeCell ref="D15:D17"/>
    <mergeCell ref="E15:E17"/>
    <mergeCell ref="A15:A17"/>
    <mergeCell ref="B15:B17"/>
    <mergeCell ref="A4:T4"/>
    <mergeCell ref="A7:T7"/>
    <mergeCell ref="A10:T10"/>
    <mergeCell ref="A12:T12"/>
    <mergeCell ref="A5:T5"/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</mergeCells>
  <conditionalFormatting sqref="D19:S106 D108:S115">
    <cfRule type="cellIs" dxfId="1" priority="10" operator="equal">
      <formula>0</formula>
    </cfRule>
  </conditionalFormatting>
  <conditionalFormatting sqref="D107:S107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4" fitToHeight="0" orientation="landscape" r:id="rId1"/>
  <ignoredErrors>
    <ignoredError sqref="D33:Q33 D77:Q77 D101:R101 E106:Q106 T106 T101 D106" formulaRange="1"/>
    <ignoredError sqref="A19 A27:A28" numberStoredAsText="1"/>
    <ignoredError sqref="A29" twoDigitTextYear="1" numberStoredAsText="1"/>
    <ignoredError sqref="A68:A69 A30:A67 A73:A74 A70:A72 A75:A80 A81:A106 A108:A111 A11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/>
  <cp:keywords>Отчет ИП 2020 I квартал</cp:keywords>
  <cp:lastModifiedBy/>
  <dcterms:created xsi:type="dcterms:W3CDTF">2015-06-05T18:19:34Z</dcterms:created>
  <dcterms:modified xsi:type="dcterms:W3CDTF">2021-04-30T10:24:10Z</dcterms:modified>
  <cp:contentStatus>готова</cp:contentStatus>
</cp:coreProperties>
</file>