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2790" yWindow="0" windowWidth="22260" windowHeight="12645"/>
  </bookViews>
  <sheets>
    <sheet name="Лист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6" i="1" l="1"/>
  <c r="F23" i="1"/>
  <c r="F22" i="1"/>
  <c r="F24" i="1"/>
  <c r="F25" i="1"/>
  <c r="F30" i="1"/>
  <c r="F33" i="1"/>
  <c r="F65" i="1"/>
  <c r="F69" i="1"/>
  <c r="F72" i="1"/>
  <c r="F74" i="1"/>
  <c r="F77" i="1"/>
  <c r="F76" i="1"/>
  <c r="F29" i="1"/>
  <c r="F28" i="1"/>
  <c r="F20" i="1"/>
  <c r="F71" i="1"/>
  <c r="F64" i="1"/>
  <c r="F63" i="1"/>
  <c r="F21" i="1"/>
  <c r="F19" i="1"/>
  <c r="D77" i="1"/>
  <c r="D76" i="1"/>
  <c r="E33" i="1"/>
  <c r="E72" i="1"/>
  <c r="H113" i="1"/>
  <c r="I113" i="1"/>
  <c r="H114" i="1"/>
  <c r="I114" i="1"/>
  <c r="I112" i="1"/>
  <c r="H112" i="1"/>
  <c r="I107" i="1"/>
  <c r="H107" i="1"/>
  <c r="H79" i="1"/>
  <c r="I79" i="1"/>
  <c r="H80" i="1"/>
  <c r="I80" i="1"/>
  <c r="I78" i="1"/>
  <c r="H78" i="1"/>
  <c r="H67" i="1"/>
  <c r="I67" i="1"/>
  <c r="I66" i="1"/>
  <c r="H66" i="1"/>
  <c r="H34" i="1"/>
  <c r="I34" i="1"/>
  <c r="S78" i="1"/>
  <c r="S113" i="1"/>
  <c r="H111" i="1"/>
  <c r="S114" i="1"/>
  <c r="S112" i="1"/>
  <c r="S107" i="1"/>
  <c r="S79" i="1"/>
  <c r="S80" i="1"/>
  <c r="S69" i="1"/>
  <c r="S67" i="1"/>
  <c r="S66" i="1"/>
  <c r="T113" i="1"/>
  <c r="U113" i="1"/>
  <c r="T114" i="1"/>
  <c r="U114" i="1"/>
  <c r="T112" i="1"/>
  <c r="U112" i="1"/>
  <c r="T107" i="1"/>
  <c r="U107" i="1"/>
  <c r="T79" i="1"/>
  <c r="U79" i="1"/>
  <c r="T80" i="1"/>
  <c r="U80" i="1"/>
  <c r="T78" i="1"/>
  <c r="U78" i="1"/>
  <c r="T67" i="1"/>
  <c r="U67" i="1"/>
  <c r="T66" i="1"/>
  <c r="U66" i="1"/>
  <c r="T34" i="1"/>
  <c r="U34" i="1"/>
  <c r="S34" i="1"/>
  <c r="D33" i="1"/>
  <c r="S22" i="1"/>
  <c r="S24" i="1"/>
  <c r="S74" i="1"/>
  <c r="S111" i="1"/>
  <c r="S25" i="1"/>
  <c r="S106" i="1"/>
  <c r="S23" i="1"/>
  <c r="S77" i="1"/>
  <c r="S76" i="1"/>
  <c r="S72" i="1"/>
  <c r="S65" i="1"/>
  <c r="S64" i="1"/>
  <c r="S33" i="1"/>
  <c r="S71" i="1"/>
  <c r="S63" i="1"/>
  <c r="S21" i="1"/>
  <c r="H31" i="1"/>
  <c r="I31" i="1"/>
  <c r="S31" i="1"/>
  <c r="D111" i="1"/>
  <c r="D25" i="1"/>
  <c r="Q111" i="1"/>
  <c r="Q25" i="1"/>
  <c r="P111" i="1"/>
  <c r="P25" i="1"/>
  <c r="O111" i="1"/>
  <c r="O25" i="1"/>
  <c r="N111" i="1"/>
  <c r="N25" i="1"/>
  <c r="M111" i="1"/>
  <c r="M25" i="1"/>
  <c r="L111" i="1"/>
  <c r="L25" i="1"/>
  <c r="K111" i="1"/>
  <c r="K25" i="1"/>
  <c r="J111" i="1"/>
  <c r="J25" i="1"/>
  <c r="I111" i="1"/>
  <c r="H25" i="1"/>
  <c r="G111" i="1"/>
  <c r="G25" i="1"/>
  <c r="E111" i="1"/>
  <c r="E25" i="1"/>
  <c r="E106" i="1"/>
  <c r="E23" i="1"/>
  <c r="G106" i="1"/>
  <c r="G23" i="1"/>
  <c r="H106" i="1"/>
  <c r="I106" i="1"/>
  <c r="I23" i="1"/>
  <c r="J106" i="1"/>
  <c r="J23" i="1"/>
  <c r="K106" i="1"/>
  <c r="K23" i="1"/>
  <c r="L106" i="1"/>
  <c r="L23" i="1"/>
  <c r="M106" i="1"/>
  <c r="M23" i="1"/>
  <c r="N106" i="1"/>
  <c r="N23" i="1"/>
  <c r="O106" i="1"/>
  <c r="O23" i="1"/>
  <c r="P106" i="1"/>
  <c r="P23" i="1"/>
  <c r="Q106" i="1"/>
  <c r="Q23" i="1"/>
  <c r="D106" i="1"/>
  <c r="D23" i="1"/>
  <c r="E77" i="1"/>
  <c r="E76" i="1"/>
  <c r="G77" i="1"/>
  <c r="G76" i="1"/>
  <c r="H77" i="1"/>
  <c r="I77" i="1"/>
  <c r="I76" i="1"/>
  <c r="J77" i="1"/>
  <c r="J76" i="1"/>
  <c r="K77" i="1"/>
  <c r="K76" i="1"/>
  <c r="L77" i="1"/>
  <c r="L76" i="1"/>
  <c r="M77" i="1"/>
  <c r="M76" i="1"/>
  <c r="N77" i="1"/>
  <c r="N76" i="1"/>
  <c r="O77" i="1"/>
  <c r="O76" i="1"/>
  <c r="P77" i="1"/>
  <c r="P76" i="1"/>
  <c r="Q77" i="1"/>
  <c r="Q76" i="1"/>
  <c r="E74" i="1"/>
  <c r="E71" i="1"/>
  <c r="G74" i="1"/>
  <c r="H74" i="1"/>
  <c r="I74" i="1"/>
  <c r="J74" i="1"/>
  <c r="K74" i="1"/>
  <c r="L74" i="1"/>
  <c r="M74" i="1"/>
  <c r="N74" i="1"/>
  <c r="O74" i="1"/>
  <c r="P74" i="1"/>
  <c r="Q74" i="1"/>
  <c r="D74" i="1"/>
  <c r="G72" i="1"/>
  <c r="H72" i="1"/>
  <c r="I72" i="1"/>
  <c r="I71" i="1"/>
  <c r="J72" i="1"/>
  <c r="J71" i="1"/>
  <c r="K72" i="1"/>
  <c r="K71" i="1"/>
  <c r="L72" i="1"/>
  <c r="M72" i="1"/>
  <c r="M71" i="1"/>
  <c r="N72" i="1"/>
  <c r="O72" i="1"/>
  <c r="O71" i="1"/>
  <c r="P72" i="1"/>
  <c r="Q72" i="1"/>
  <c r="Q71" i="1"/>
  <c r="D72" i="1"/>
  <c r="D69" i="1"/>
  <c r="E69" i="1"/>
  <c r="G69" i="1"/>
  <c r="H69" i="1"/>
  <c r="I69" i="1"/>
  <c r="J69" i="1"/>
  <c r="K69" i="1"/>
  <c r="L69" i="1"/>
  <c r="M69" i="1"/>
  <c r="N69" i="1"/>
  <c r="O69" i="1"/>
  <c r="P69" i="1"/>
  <c r="Q69" i="1"/>
  <c r="E65" i="1"/>
  <c r="G65" i="1"/>
  <c r="G64" i="1"/>
  <c r="H65" i="1"/>
  <c r="I65" i="1"/>
  <c r="I64" i="1"/>
  <c r="J65" i="1"/>
  <c r="J64" i="1"/>
  <c r="K65" i="1"/>
  <c r="K64" i="1"/>
  <c r="L65" i="1"/>
  <c r="M65" i="1"/>
  <c r="M64" i="1"/>
  <c r="N65" i="1"/>
  <c r="N64" i="1"/>
  <c r="O65" i="1"/>
  <c r="O64" i="1"/>
  <c r="P65" i="1"/>
  <c r="Q65" i="1"/>
  <c r="Q64" i="1"/>
  <c r="D65" i="1"/>
  <c r="G33" i="1"/>
  <c r="H33" i="1"/>
  <c r="I33" i="1"/>
  <c r="J33" i="1"/>
  <c r="K33" i="1"/>
  <c r="L33" i="1"/>
  <c r="M33" i="1"/>
  <c r="N33" i="1"/>
  <c r="O33" i="1"/>
  <c r="P33" i="1"/>
  <c r="Q33" i="1"/>
  <c r="D30" i="1"/>
  <c r="D29" i="1"/>
  <c r="D28" i="1"/>
  <c r="E30" i="1"/>
  <c r="E29" i="1"/>
  <c r="E28" i="1"/>
  <c r="E20" i="1"/>
  <c r="G30" i="1"/>
  <c r="J30" i="1"/>
  <c r="K30" i="1"/>
  <c r="L30" i="1"/>
  <c r="M30" i="1"/>
  <c r="N30" i="1"/>
  <c r="O30" i="1"/>
  <c r="P30" i="1"/>
  <c r="Q30" i="1"/>
  <c r="E22" i="1"/>
  <c r="G22" i="1"/>
  <c r="H22" i="1"/>
  <c r="I22" i="1"/>
  <c r="J22" i="1"/>
  <c r="K22" i="1"/>
  <c r="L22" i="1"/>
  <c r="M22" i="1"/>
  <c r="N22" i="1"/>
  <c r="O22" i="1"/>
  <c r="P22" i="1"/>
  <c r="Q22" i="1"/>
  <c r="E24" i="1"/>
  <c r="G24" i="1"/>
  <c r="H24" i="1"/>
  <c r="I24" i="1"/>
  <c r="J24" i="1"/>
  <c r="K24" i="1"/>
  <c r="L24" i="1"/>
  <c r="M24" i="1"/>
  <c r="N24" i="1"/>
  <c r="O24" i="1"/>
  <c r="P24" i="1"/>
  <c r="Q24" i="1"/>
  <c r="D24" i="1"/>
  <c r="D22" i="1"/>
  <c r="T24" i="1"/>
  <c r="T106" i="1"/>
  <c r="T69" i="1"/>
  <c r="T72" i="1"/>
  <c r="T74" i="1"/>
  <c r="I25" i="1"/>
  <c r="T25" i="1"/>
  <c r="T111" i="1"/>
  <c r="T22" i="1"/>
  <c r="T31" i="1"/>
  <c r="U31" i="1"/>
  <c r="T65" i="1"/>
  <c r="T33" i="1"/>
  <c r="H30" i="1"/>
  <c r="S30" i="1"/>
  <c r="S29" i="1"/>
  <c r="S28" i="1"/>
  <c r="S20" i="1"/>
  <c r="S19" i="1"/>
  <c r="H23" i="1"/>
  <c r="T23" i="1"/>
  <c r="N71" i="1"/>
  <c r="N63" i="1"/>
  <c r="N21" i="1"/>
  <c r="H76" i="1"/>
  <c r="T76" i="1"/>
  <c r="T77" i="1"/>
  <c r="I30" i="1"/>
  <c r="D71" i="1"/>
  <c r="D64" i="1"/>
  <c r="G71" i="1"/>
  <c r="G63" i="1"/>
  <c r="G21" i="1"/>
  <c r="N29" i="1"/>
  <c r="N28" i="1"/>
  <c r="N20" i="1"/>
  <c r="J29" i="1"/>
  <c r="J28" i="1"/>
  <c r="J20" i="1"/>
  <c r="Q29" i="1"/>
  <c r="Q28" i="1"/>
  <c r="Q20" i="1"/>
  <c r="M29" i="1"/>
  <c r="M28" i="1"/>
  <c r="M20" i="1"/>
  <c r="I29" i="1"/>
  <c r="I28" i="1"/>
  <c r="I20" i="1"/>
  <c r="E64" i="1"/>
  <c r="E63" i="1"/>
  <c r="E21" i="1"/>
  <c r="E19" i="1"/>
  <c r="P71" i="1"/>
  <c r="L71" i="1"/>
  <c r="H71" i="1"/>
  <c r="T71" i="1"/>
  <c r="Q63" i="1"/>
  <c r="Q21" i="1"/>
  <c r="M63" i="1"/>
  <c r="M21" i="1"/>
  <c r="I63" i="1"/>
  <c r="I21" i="1"/>
  <c r="O63" i="1"/>
  <c r="O21" i="1"/>
  <c r="K63" i="1"/>
  <c r="K21" i="1"/>
  <c r="J63" i="1"/>
  <c r="J21" i="1"/>
  <c r="P64" i="1"/>
  <c r="L64" i="1"/>
  <c r="H64" i="1"/>
  <c r="T64" i="1"/>
  <c r="P29" i="1"/>
  <c r="P28" i="1"/>
  <c r="P20" i="1"/>
  <c r="L29" i="1"/>
  <c r="L28" i="1"/>
  <c r="L20" i="1"/>
  <c r="O29" i="1"/>
  <c r="O28" i="1"/>
  <c r="O20" i="1"/>
  <c r="K29" i="1"/>
  <c r="K28" i="1"/>
  <c r="K20" i="1"/>
  <c r="G29" i="1"/>
  <c r="G28" i="1"/>
  <c r="G20" i="1"/>
  <c r="D63" i="1"/>
  <c r="D21" i="1"/>
  <c r="O19" i="1"/>
  <c r="L63" i="1"/>
  <c r="L21" i="1"/>
  <c r="L19" i="1"/>
  <c r="Q19" i="1"/>
  <c r="K19" i="1"/>
  <c r="T30" i="1"/>
  <c r="H29" i="1"/>
  <c r="H28" i="1"/>
  <c r="N19" i="1"/>
  <c r="J19" i="1"/>
  <c r="M19" i="1"/>
  <c r="H63" i="1"/>
  <c r="I19" i="1"/>
  <c r="G19" i="1"/>
  <c r="P63" i="1"/>
  <c r="P21" i="1"/>
  <c r="P19" i="1"/>
  <c r="T29" i="1"/>
  <c r="H21" i="1"/>
  <c r="T21" i="1"/>
  <c r="T63" i="1"/>
  <c r="H20" i="1"/>
  <c r="T20" i="1"/>
  <c r="T28" i="1"/>
  <c r="H19" i="1"/>
  <c r="T19" i="1"/>
  <c r="D20" i="1"/>
  <c r="D19" i="1"/>
</calcChain>
</file>

<file path=xl/sharedStrings.xml><?xml version="1.0" encoding="utf-8"?>
<sst xmlns="http://schemas.openxmlformats.org/spreadsheetml/2006/main" count="317" uniqueCount="153">
  <si>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</si>
  <si>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</si>
  <si>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</si>
  <si>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</si>
  <si>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</si>
  <si>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</si>
  <si>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</si>
  <si>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ВСЕГО по инвестиционной программе,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</si>
  <si>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</si>
  <si>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Остаток освоения капитальных вложений на конец отчетного периода, млн. рублей (без НДС)</t>
  </si>
  <si>
    <t>Отклонение от плана освоения по итогам отчетного периода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</si>
  <si>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</si>
  <si>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</si>
  <si>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</si>
  <si>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</si>
  <si>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</si>
  <si>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</si>
  <si>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</si>
  <si>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млн. рублей (без НДС)</t>
  </si>
  <si>
    <t>Г</t>
  </si>
  <si>
    <t>1.1</t>
  </si>
  <si>
    <t>1.2</t>
  </si>
  <si>
    <t>1.3</t>
  </si>
  <si>
    <t>I_172118182</t>
  </si>
  <si>
    <t>1.4</t>
  </si>
  <si>
    <t>1.5</t>
  </si>
  <si>
    <t>I_172118178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</si>
  <si>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</si>
  <si>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</si>
  <si>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</si>
  <si>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</si>
  <si>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</si>
  <si>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</si>
  <si>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</si>
  <si>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</si>
  <si>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</si>
  <si>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</si>
  <si>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</si>
  <si>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</si>
  <si>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</si>
  <si>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</si>
  <si>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</si>
  <si>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</si>
  <si>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</si>
  <si>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</si>
  <si>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</si>
  <si>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</si>
  <si>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</si>
  <si>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</si>
  <si>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</si>
  <si>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</si>
  <si>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</si>
  <si>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</si>
  <si>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</si>
  <si>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</si>
  <si>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</si>
  <si>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</si>
  <si>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</si>
  <si>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</si>
  <si>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</si>
  <si>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</si>
  <si>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</si>
  <si>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</si>
  <si>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</si>
  <si>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</si>
  <si>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</si>
  <si>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</si>
  <si>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</si>
  <si>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</si>
  <si>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</si>
  <si>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</si>
  <si>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</si>
  <si>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</si>
  <si>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</si>
  <si>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</si>
  <si>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</si>
  <si>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</si>
  <si>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</si>
  <si>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</si>
  <si>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</si>
  <si>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</si>
  <si>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</si>
  <si>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</si>
  <si>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</si>
  <si>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</si>
  <si>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</si>
  <si>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</si>
  <si>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</si>
  <si>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</si>
  <si>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</si>
  <si>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</si>
  <si>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</si>
  <si>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</si>
  <si>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</si>
  <si>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</si>
  <si>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</si>
  <si>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</si>
  <si>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</si>
  <si>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</si>
  <si>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</si>
  <si>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</si>
  <si>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</si>
  <si>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</si>
  <si>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</si>
  <si>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</si>
  <si>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</si>
  <si>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</si>
  <si>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</si>
  <si>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</si>
  <si>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</si>
  <si>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</si>
  <si>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</si>
  <si>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</si>
  <si>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</si>
  <si>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</si>
  <si>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</si>
  <si>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</si>
  <si>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</si>
  <si>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Покупка вычислительной и оргтехники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</si>
  <si>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</si>
  <si>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</si>
  <si>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</si>
  <si>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</si>
  <si>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…</t>
  </si>
  <si>
    <t>нд</t>
  </si>
  <si>
    <t>Приложение № 12</t>
  </si>
  <si>
    <t xml:space="preserve">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</si>
  <si>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</si>
  <si>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</si>
  <si>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</si>
  <si>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Технологическое присоединение энергопринимающих устройств потребителей максимальной мощностью до 15 кВт (2021г.) включительно, всего</t>
  </si>
  <si>
    <t>Технологическое присоединение энергопринимающих устройств потребителей максимальной мощностью до 150 кВт (2021г.) включительно, всего</t>
  </si>
  <si>
    <t>Фактический объем освоения капитальных вложений на 01.01.2021 года в прогнозных ценах соответствующих лет, млн. рублей (без НДС)</t>
  </si>
  <si>
    <t>Остаток освоения капитальных вложений на 01.01.2021 года, млн. рублей (без НДС)</t>
  </si>
  <si>
    <t>Освоение капитальных вложений 2021 года, млн. рублей (без НДС)</t>
  </si>
  <si>
    <t>Реконструкция ТП-106. Замена трансформатора ТМ 100/10/0,4 на ТМГСУ11 100/10/0,4 (кВА)</t>
  </si>
  <si>
    <t>G_172121056</t>
  </si>
  <si>
    <t>Реконструкция ТП-153. Замена трансформатора ТМ 160/10/0,4 на ТМГСУ11 160/10/0,4 (кВА)</t>
  </si>
  <si>
    <t>G_172121060</t>
  </si>
  <si>
    <t>Установка АСКУЭ в целях технологического присоединения, кол-во точек в 2018г.-149шт., в 2019г.-149шт., в 2020г.-88шт., в 2021г.-62шт.</t>
  </si>
  <si>
    <t>Установка АСКУЭ (ТП-157), кол-во точек 76шт.</t>
  </si>
  <si>
    <t>К_172121234</t>
  </si>
  <si>
    <t>Установка АСКУЭ согласно ПП №522 от 27.12.2018г., кол-во точек в 2020г.-300шт., 2021г.-295шт.</t>
  </si>
  <si>
    <t>К_172121228</t>
  </si>
  <si>
    <t>Строительство ЛЭП 10 кВ в части пересечение РЖД (ПИР и ГНБ со страховочным пакетом)</t>
  </si>
  <si>
    <t>L_172121245</t>
  </si>
  <si>
    <t>Покупка трактора JCB 4CX (1 шт.)</t>
  </si>
  <si>
    <t>К_172121236</t>
  </si>
  <si>
    <t>Покупка УАЗ (1 шт.)</t>
  </si>
  <si>
    <t>I_172119196</t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</si>
  <si>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</si>
  <si>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</si>
  <si>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№247-О от 31.10.2016 г./№243-О от 24.10.2017 г./№347-О от 25.12.2018 г./№209-О от 23.06.2019 г./№174-О от 13.07.2020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</si>
</sst>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22222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1" fillId="0" borderId="0" applyNumberFormat="0" applyFill="0" applyBorder="0" applyAlignment="0" applyProtection="0"/>
  </cellStyleXfs>
  <cellXfs count="52">
    <xf numFmtId="0" fontId="0" fillId="0" borderId="0" xfId="0"/>
    <xf numFmtId="4" fontId="5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/>
    <xf numFmtId="4" fontId="5" fillId="0" borderId="0" xfId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4" fontId="4" fillId="0" borderId="0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>
      <alignment horizontal="center" vertical="center"/>
    </xf>
    <xf numFmtId="4" fontId="4" fillId="0" borderId="0" xfId="1" applyNumberFormat="1" applyFont="1" applyFill="1" applyBorder="1"/>
    <xf numFmtId="164" fontId="4" fillId="0" borderId="0" xfId="1" applyNumberFormat="1" applyFont="1" applyFill="1" applyBorder="1"/>
    <xf numFmtId="0" fontId="4" fillId="0" borderId="0" xfId="1" applyFont="1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left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0" fontId="5" fillId="0" borderId="1" xfId="1" applyFont="1" applyFill="1" applyBorder="1" applyAlignment="1">
      <alignment horizontal="center" wrapText="1"/>
    </xf>
    <xf numFmtId="4" fontId="4" fillId="2" borderId="1" xfId="1" applyNumberFormat="1" applyFont="1" applyFill="1" applyBorder="1" applyAlignment="1">
      <alignment horizontal="center" vertical="center"/>
    </xf>
    <xf numFmtId="1" fontId="5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/>
    <xf numFmtId="3" fontId="4" fillId="2" borderId="1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vertical="top"/>
    </xf>
    <xf numFmtId="165" fontId="4" fillId="0" borderId="1" xfId="1" applyNumberFormat="1" applyFont="1" applyFill="1" applyBorder="1"/>
    <xf numFmtId="165" fontId="4" fillId="2" borderId="1" xfId="1" applyNumberFormat="1" applyFont="1" applyFill="1" applyBorder="1" applyAlignment="1">
      <alignment horizontal="center" vertical="center" wrapText="1"/>
    </xf>
    <xf numFmtId="165" fontId="3" fillId="2" borderId="1" xfId="3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3" xfId="2"/>
    <cellStyle name="Обычный 7" xfId="1"/>
  </cellStyles>
  <dxfs count="23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M116"/>
  <sheetViews>
    <sheetView tabSelected="1" topLeftCell="A15" zoomScale="70" zoomScaleNormal="70" workbookViewId="0">
      <pane xSplit="3" ySplit="5" topLeftCell="D91" activePane="bottomRight" state="frozen"/>
      <selection activeCell="A15" sqref="A15"/>
      <selection pane="topRight" activeCell="D15" sqref="D15"/>
      <selection pane="bottomLeft" activeCell="A20" sqref="A20"/>
      <selection pane="bottomRight" activeCell="K112" sqref="K112:K114"/>
    </sheetView>
  </sheetViews>
  <sheetFormatPr defaultRowHeight="15" x14ac:dyDescent="0.25"/>
  <cols>
    <col min="1" max="1" width="17.85546875" style="14" customWidth="1"/>
    <col min="2" max="2" width="45" style="13" customWidth="1"/>
    <col min="3" max="3" width="18.5703125" style="14" customWidth="1"/>
    <col min="4" max="5" width="18.85546875" style="13" customWidth="1"/>
    <col min="6" max="7" width="11.5703125" style="13" customWidth="1"/>
    <col min="8" max="17" width="9.85546875" style="13" customWidth="1"/>
    <col min="18" max="19" width="11.5703125" style="13" customWidth="1"/>
    <col min="20" max="20" width="12.28515625" style="13" customWidth="1"/>
    <col min="21" max="21" width="9.140625" style="13"/>
    <col min="22" max="22" width="18.28515625" style="13" customWidth="1"/>
  </cols>
  <sheetData>
    <row r="1" spans="1:39" s="16" customFormat="1" ht="15" customHeight="1" x14ac:dyDescent="0.2">
      <c r="A1" s="15"/>
      <c r="C1" s="17"/>
      <c r="R1" s="18"/>
      <c r="S1" s="18"/>
      <c r="V1" s="19" t="s">
        <v>125</v>
      </c>
    </row>
    <row r="2" spans="1:39" s="16" customFormat="1" ht="15" customHeight="1" x14ac:dyDescent="0.2">
      <c r="A2" s="15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18"/>
      <c r="S2" s="18"/>
      <c r="V2" s="19" t="s">
        <v>119</v>
      </c>
    </row>
    <row r="3" spans="1:39" s="16" customFormat="1" ht="15" customHeight="1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18"/>
      <c r="S3" s="18"/>
      <c r="V3" s="19" t="s">
        <v>120</v>
      </c>
    </row>
    <row r="4" spans="1:39" s="16" customFormat="1" ht="15" customHeight="1" x14ac:dyDescent="0.2">
      <c r="A4" s="50" t="s">
        <v>122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</row>
    <row r="5" spans="1:39" s="16" customFormat="1" ht="15" customHeight="1" x14ac:dyDescent="0.2">
      <c r="A5" s="50" t="s">
        <v>150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</row>
    <row r="6" spans="1:39" s="16" customFormat="1" ht="15" customHeight="1" x14ac:dyDescent="0.2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</row>
    <row r="7" spans="1:39" s="16" customFormat="1" ht="15" customHeight="1" x14ac:dyDescent="0.25">
      <c r="A7" s="49" t="s">
        <v>121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</row>
    <row r="8" spans="1:39" s="16" customFormat="1" ht="15" customHeight="1" x14ac:dyDescent="0.2">
      <c r="A8" s="45" t="s">
        <v>126</v>
      </c>
      <c r="B8" s="45"/>
      <c r="C8" s="45"/>
      <c r="D8" s="45"/>
      <c r="E8" s="45"/>
      <c r="F8" s="45"/>
      <c r="G8" s="45"/>
      <c r="H8" s="45"/>
      <c r="I8" s="45"/>
      <c r="J8" s="45" t="s">
        <v>127</v>
      </c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</row>
    <row r="9" spans="1:39" s="16" customFormat="1" ht="15" customHeight="1" x14ac:dyDescent="0.2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</row>
    <row r="10" spans="1:39" s="16" customFormat="1" ht="15" customHeight="1" x14ac:dyDescent="0.25">
      <c r="A10" s="49" t="s">
        <v>151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</row>
    <row r="11" spans="1:39" s="16" customFormat="1" ht="15" customHeight="1" x14ac:dyDescent="0.25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39" s="16" customFormat="1" ht="15" customHeight="1" x14ac:dyDescent="0.25">
      <c r="A12" s="49" t="s">
        <v>152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</row>
    <row r="13" spans="1:39" s="16" customFormat="1" ht="15" customHeight="1" x14ac:dyDescent="0.2">
      <c r="A13" s="45" t="s">
        <v>128</v>
      </c>
      <c r="B13" s="45"/>
      <c r="C13" s="45"/>
      <c r="D13" s="45"/>
      <c r="E13" s="45"/>
      <c r="F13" s="45"/>
      <c r="G13" s="45"/>
      <c r="H13" s="45"/>
      <c r="I13" s="45"/>
      <c r="J13" s="45" t="s">
        <v>129</v>
      </c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</row>
    <row r="14" spans="1:39" s="16" customFormat="1" ht="15" customHeight="1" x14ac:dyDescent="0.2">
      <c r="A14" s="15"/>
      <c r="C14" s="17"/>
    </row>
    <row r="15" spans="1:39" ht="72" customHeight="1" x14ac:dyDescent="0.25">
      <c r="A15" s="51" t="s">
        <v>0</v>
      </c>
      <c r="B15" s="51" t="s">
        <v>1</v>
      </c>
      <c r="C15" s="51" t="s">
        <v>2</v>
      </c>
      <c r="D15" s="51" t="s">
        <v>8</v>
      </c>
      <c r="E15" s="51" t="s">
        <v>132</v>
      </c>
      <c r="F15" s="51" t="s">
        <v>133</v>
      </c>
      <c r="G15" s="51"/>
      <c r="H15" s="51" t="s">
        <v>134</v>
      </c>
      <c r="I15" s="51"/>
      <c r="J15" s="51"/>
      <c r="K15" s="51"/>
      <c r="L15" s="51"/>
      <c r="M15" s="51"/>
      <c r="N15" s="51"/>
      <c r="O15" s="51"/>
      <c r="P15" s="51"/>
      <c r="Q15" s="51"/>
      <c r="R15" s="51" t="s">
        <v>9</v>
      </c>
      <c r="S15" s="51"/>
      <c r="T15" s="51" t="s">
        <v>10</v>
      </c>
      <c r="U15" s="51"/>
      <c r="V15" s="51" t="s">
        <v>3</v>
      </c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</row>
    <row r="16" spans="1:39" ht="33" customHeight="1" x14ac:dyDescent="0.25">
      <c r="A16" s="51"/>
      <c r="B16" s="51"/>
      <c r="C16" s="51"/>
      <c r="D16" s="51"/>
      <c r="E16" s="51"/>
      <c r="F16" s="51" t="s">
        <v>11</v>
      </c>
      <c r="G16" s="51" t="s">
        <v>12</v>
      </c>
      <c r="H16" s="51" t="s">
        <v>13</v>
      </c>
      <c r="I16" s="51"/>
      <c r="J16" s="51" t="s">
        <v>14</v>
      </c>
      <c r="K16" s="51"/>
      <c r="L16" s="51" t="s">
        <v>15</v>
      </c>
      <c r="M16" s="51"/>
      <c r="N16" s="51" t="s">
        <v>16</v>
      </c>
      <c r="O16" s="51"/>
      <c r="P16" s="51" t="s">
        <v>17</v>
      </c>
      <c r="Q16" s="51"/>
      <c r="R16" s="51" t="s">
        <v>11</v>
      </c>
      <c r="S16" s="51" t="s">
        <v>12</v>
      </c>
      <c r="T16" s="51"/>
      <c r="U16" s="51"/>
      <c r="V16" s="51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</row>
    <row r="17" spans="1:39" ht="33" customHeight="1" x14ac:dyDescent="0.25">
      <c r="A17" s="51"/>
      <c r="B17" s="51"/>
      <c r="C17" s="51"/>
      <c r="D17" s="51"/>
      <c r="E17" s="51"/>
      <c r="F17" s="51"/>
      <c r="G17" s="51"/>
      <c r="H17" s="23" t="s">
        <v>5</v>
      </c>
      <c r="I17" s="23" t="s">
        <v>6</v>
      </c>
      <c r="J17" s="23" t="s">
        <v>5</v>
      </c>
      <c r="K17" s="23" t="s">
        <v>6</v>
      </c>
      <c r="L17" s="23" t="s">
        <v>5</v>
      </c>
      <c r="M17" s="23" t="s">
        <v>6</v>
      </c>
      <c r="N17" s="23" t="s">
        <v>5</v>
      </c>
      <c r="O17" s="23" t="s">
        <v>6</v>
      </c>
      <c r="P17" s="23" t="s">
        <v>5</v>
      </c>
      <c r="Q17" s="23" t="s">
        <v>6</v>
      </c>
      <c r="R17" s="51"/>
      <c r="S17" s="51"/>
      <c r="T17" s="23" t="s">
        <v>18</v>
      </c>
      <c r="U17" s="23" t="s">
        <v>4</v>
      </c>
      <c r="V17" s="5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</row>
    <row r="18" spans="1:39" x14ac:dyDescent="0.25">
      <c r="A18" s="23">
        <v>1</v>
      </c>
      <c r="B18" s="23">
        <v>2</v>
      </c>
      <c r="C18" s="23">
        <v>3</v>
      </c>
      <c r="D18" s="23">
        <v>4</v>
      </c>
      <c r="E18" s="23">
        <v>5</v>
      </c>
      <c r="F18" s="23">
        <v>6</v>
      </c>
      <c r="G18" s="23">
        <v>7</v>
      </c>
      <c r="H18" s="23">
        <v>8</v>
      </c>
      <c r="I18" s="23">
        <v>9</v>
      </c>
      <c r="J18" s="23">
        <v>10</v>
      </c>
      <c r="K18" s="23">
        <v>11</v>
      </c>
      <c r="L18" s="23">
        <v>12</v>
      </c>
      <c r="M18" s="23">
        <v>13</v>
      </c>
      <c r="N18" s="23">
        <v>14</v>
      </c>
      <c r="O18" s="23">
        <v>15</v>
      </c>
      <c r="P18" s="23">
        <v>16</v>
      </c>
      <c r="Q18" s="23">
        <v>17</v>
      </c>
      <c r="R18" s="23">
        <v>18</v>
      </c>
      <c r="S18" s="23">
        <v>19</v>
      </c>
      <c r="T18" s="23">
        <v>20</v>
      </c>
      <c r="U18" s="23">
        <v>21</v>
      </c>
      <c r="V18" s="23">
        <v>22</v>
      </c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</row>
    <row r="19" spans="1:39" x14ac:dyDescent="0.25">
      <c r="A19" s="24" t="s">
        <v>27</v>
      </c>
      <c r="B19" s="25" t="s">
        <v>7</v>
      </c>
      <c r="C19" s="24" t="s">
        <v>19</v>
      </c>
      <c r="D19" s="1">
        <f>SUM(D20:D26)</f>
        <v>0.81750000000000012</v>
      </c>
      <c r="E19" s="1">
        <f>SUM(E20:E26)</f>
        <v>2.8717999999999999</v>
      </c>
      <c r="F19" s="1">
        <f>SUM(F20:F26)</f>
        <v>0.81750000000000012</v>
      </c>
      <c r="G19" s="1">
        <f>SUM(G20:G26)</f>
        <v>12.190300000000001</v>
      </c>
      <c r="H19" s="1">
        <f>SUM(H20:H26)</f>
        <v>10.343999999999999</v>
      </c>
      <c r="I19" s="1">
        <f>SUM(I20:I26)</f>
        <v>31.8337</v>
      </c>
      <c r="J19" s="1">
        <f>SUM(J20:J26)</f>
        <v>10.343999999999999</v>
      </c>
      <c r="K19" s="1">
        <f>SUM(K20:K26)</f>
        <v>31.8337</v>
      </c>
      <c r="L19" s="1">
        <f>SUM(L20:L26)</f>
        <v>0</v>
      </c>
      <c r="M19" s="1">
        <f>SUM(M20:M26)</f>
        <v>0</v>
      </c>
      <c r="N19" s="1">
        <f>SUM(N20:N26)</f>
        <v>0</v>
      </c>
      <c r="O19" s="1">
        <f>SUM(O20:O26)</f>
        <v>0</v>
      </c>
      <c r="P19" s="1">
        <f>SUM(P20:P26)</f>
        <v>0</v>
      </c>
      <c r="Q19" s="1">
        <f>SUM(Q20:Q26)</f>
        <v>0</v>
      </c>
      <c r="R19" s="1"/>
      <c r="S19" s="1">
        <f>SUM(S20:S26)</f>
        <v>-19.6434</v>
      </c>
      <c r="T19" s="1">
        <f>IF(ISERROR(I19-H19),"нд",I19-H19)</f>
        <v>21.489699999999999</v>
      </c>
      <c r="U19" s="40"/>
      <c r="V19" s="2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  <c r="AM19" s="6"/>
    </row>
    <row r="20" spans="1:39" x14ac:dyDescent="0.25">
      <c r="A20" s="24" t="s">
        <v>28</v>
      </c>
      <c r="B20" s="25" t="s">
        <v>29</v>
      </c>
      <c r="C20" s="24" t="s">
        <v>19</v>
      </c>
      <c r="D20" s="1">
        <f>D28</f>
        <v>0</v>
      </c>
      <c r="E20" s="1">
        <f>E28</f>
        <v>0</v>
      </c>
      <c r="F20" s="1">
        <f>F28</f>
        <v>0</v>
      </c>
      <c r="G20" s="1">
        <f>G28</f>
        <v>0</v>
      </c>
      <c r="H20" s="1">
        <f>H28</f>
        <v>0</v>
      </c>
      <c r="I20" s="1">
        <f>I28</f>
        <v>23.0517</v>
      </c>
      <c r="J20" s="1">
        <f>J28</f>
        <v>0</v>
      </c>
      <c r="K20" s="1">
        <f>K28</f>
        <v>23.0517</v>
      </c>
      <c r="L20" s="1">
        <f>L28</f>
        <v>0</v>
      </c>
      <c r="M20" s="1">
        <f>M28</f>
        <v>0</v>
      </c>
      <c r="N20" s="1">
        <f>N28</f>
        <v>0</v>
      </c>
      <c r="O20" s="1">
        <f>O28</f>
        <v>0</v>
      </c>
      <c r="P20" s="1">
        <f>P28</f>
        <v>0</v>
      </c>
      <c r="Q20" s="1">
        <f>Q28</f>
        <v>0</v>
      </c>
      <c r="R20" s="1"/>
      <c r="S20" s="1">
        <f>S28</f>
        <v>-23.0517</v>
      </c>
      <c r="T20" s="1">
        <f>IF(ISERROR(I20-H20),"нд",I20-H20)</f>
        <v>23.0517</v>
      </c>
      <c r="U20" s="40"/>
      <c r="V20" s="2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  <c r="AM20" s="6"/>
    </row>
    <row r="21" spans="1:39" ht="25.5" x14ac:dyDescent="0.25">
      <c r="A21" s="24" t="s">
        <v>30</v>
      </c>
      <c r="B21" s="25" t="s">
        <v>31</v>
      </c>
      <c r="C21" s="24" t="s">
        <v>19</v>
      </c>
      <c r="D21" s="1">
        <f>D63</f>
        <v>0.81750000000000012</v>
      </c>
      <c r="E21" s="1">
        <f>E63</f>
        <v>0</v>
      </c>
      <c r="F21" s="1">
        <f>F63</f>
        <v>0.81750000000000012</v>
      </c>
      <c r="G21" s="1">
        <f>G63</f>
        <v>4.6497999999999999</v>
      </c>
      <c r="H21" s="1">
        <f>H63</f>
        <v>2.8034999999999997</v>
      </c>
      <c r="I21" s="1">
        <f>I63</f>
        <v>0</v>
      </c>
      <c r="J21" s="1">
        <f>J63</f>
        <v>2.8034999999999997</v>
      </c>
      <c r="K21" s="1">
        <f>K63</f>
        <v>0</v>
      </c>
      <c r="L21" s="1">
        <f>L63</f>
        <v>0</v>
      </c>
      <c r="M21" s="1">
        <f>M63</f>
        <v>0</v>
      </c>
      <c r="N21" s="1">
        <f>N63</f>
        <v>0</v>
      </c>
      <c r="O21" s="1">
        <f>O63</f>
        <v>0</v>
      </c>
      <c r="P21" s="1">
        <f>P63</f>
        <v>0</v>
      </c>
      <c r="Q21" s="1">
        <f>Q63</f>
        <v>0</v>
      </c>
      <c r="R21" s="1"/>
      <c r="S21" s="1">
        <f>S63</f>
        <v>4.6497999999999999</v>
      </c>
      <c r="T21" s="1">
        <f>IF(ISERROR(I21-H21),"нд",I21-H21)</f>
        <v>-2.8034999999999997</v>
      </c>
      <c r="U21" s="40"/>
      <c r="V21" s="2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  <c r="AM21" s="6"/>
    </row>
    <row r="22" spans="1:39" ht="38.25" x14ac:dyDescent="0.25">
      <c r="A22" s="24" t="s">
        <v>32</v>
      </c>
      <c r="B22" s="25" t="s">
        <v>33</v>
      </c>
      <c r="C22" s="24" t="s">
        <v>19</v>
      </c>
      <c r="D22" s="1">
        <f>D101</f>
        <v>0</v>
      </c>
      <c r="E22" s="1">
        <f>E101</f>
        <v>0</v>
      </c>
      <c r="F22" s="1">
        <f>F101</f>
        <v>0</v>
      </c>
      <c r="G22" s="1">
        <f>G101</f>
        <v>0</v>
      </c>
      <c r="H22" s="1">
        <f>H101</f>
        <v>0</v>
      </c>
      <c r="I22" s="1">
        <f>I101</f>
        <v>0</v>
      </c>
      <c r="J22" s="1">
        <f>J101</f>
        <v>0</v>
      </c>
      <c r="K22" s="1">
        <f>K101</f>
        <v>0</v>
      </c>
      <c r="L22" s="1">
        <f>L101</f>
        <v>0</v>
      </c>
      <c r="M22" s="1">
        <f>M101</f>
        <v>0</v>
      </c>
      <c r="N22" s="1">
        <f>N101</f>
        <v>0</v>
      </c>
      <c r="O22" s="1">
        <f>O101</f>
        <v>0</v>
      </c>
      <c r="P22" s="1">
        <f>P101</f>
        <v>0</v>
      </c>
      <c r="Q22" s="1">
        <f>Q101</f>
        <v>0</v>
      </c>
      <c r="R22" s="1"/>
      <c r="S22" s="1">
        <f>S101</f>
        <v>0</v>
      </c>
      <c r="T22" s="1">
        <f>IF(ISERROR(I22-H22),"нд",I22-H22)</f>
        <v>0</v>
      </c>
      <c r="U22" s="40"/>
      <c r="V22" s="2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  <c r="AM22" s="6"/>
    </row>
    <row r="23" spans="1:39" ht="25.5" x14ac:dyDescent="0.25">
      <c r="A23" s="24" t="s">
        <v>34</v>
      </c>
      <c r="B23" s="25" t="s">
        <v>35</v>
      </c>
      <c r="C23" s="24" t="s">
        <v>19</v>
      </c>
      <c r="D23" s="1">
        <f>D106</f>
        <v>0</v>
      </c>
      <c r="E23" s="1">
        <f>E106</f>
        <v>2.8717999999999999</v>
      </c>
      <c r="F23" s="1">
        <f>F106</f>
        <v>0</v>
      </c>
      <c r="G23" s="1">
        <f>G106</f>
        <v>0</v>
      </c>
      <c r="H23" s="1">
        <f>H106</f>
        <v>0</v>
      </c>
      <c r="I23" s="1">
        <f>I106</f>
        <v>0</v>
      </c>
      <c r="J23" s="1">
        <f>J106</f>
        <v>0</v>
      </c>
      <c r="K23" s="1">
        <f>K106</f>
        <v>0</v>
      </c>
      <c r="L23" s="1">
        <f>L106</f>
        <v>0</v>
      </c>
      <c r="M23" s="1">
        <f>M106</f>
        <v>0</v>
      </c>
      <c r="N23" s="1">
        <f>N106</f>
        <v>0</v>
      </c>
      <c r="O23" s="1">
        <f>O106</f>
        <v>0</v>
      </c>
      <c r="P23" s="1">
        <f>P106</f>
        <v>0</v>
      </c>
      <c r="Q23" s="1">
        <f>Q106</f>
        <v>0</v>
      </c>
      <c r="R23" s="1"/>
      <c r="S23" s="1">
        <f>S106</f>
        <v>0</v>
      </c>
      <c r="T23" s="1">
        <f>IF(ISERROR(I23-H23),"нд",I23-H23)</f>
        <v>0</v>
      </c>
      <c r="U23" s="40"/>
      <c r="V23" s="2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  <c r="AM23" s="6"/>
    </row>
    <row r="24" spans="1:39" ht="25.5" x14ac:dyDescent="0.25">
      <c r="A24" s="24" t="s">
        <v>36</v>
      </c>
      <c r="B24" s="25" t="s">
        <v>37</v>
      </c>
      <c r="C24" s="24" t="s">
        <v>19</v>
      </c>
      <c r="D24" s="1">
        <f>D109</f>
        <v>0</v>
      </c>
      <c r="E24" s="1">
        <f>E109</f>
        <v>0</v>
      </c>
      <c r="F24" s="1">
        <f>F109</f>
        <v>0</v>
      </c>
      <c r="G24" s="1">
        <f>G109</f>
        <v>0</v>
      </c>
      <c r="H24" s="1">
        <f>H109</f>
        <v>0</v>
      </c>
      <c r="I24" s="1">
        <f>I109</f>
        <v>0</v>
      </c>
      <c r="J24" s="1">
        <f>J109</f>
        <v>0</v>
      </c>
      <c r="K24" s="1">
        <f>K109</f>
        <v>0</v>
      </c>
      <c r="L24" s="1">
        <f>L109</f>
        <v>0</v>
      </c>
      <c r="M24" s="1">
        <f>M109</f>
        <v>0</v>
      </c>
      <c r="N24" s="1">
        <f>N109</f>
        <v>0</v>
      </c>
      <c r="O24" s="1">
        <f>O109</f>
        <v>0</v>
      </c>
      <c r="P24" s="1">
        <f>P109</f>
        <v>0</v>
      </c>
      <c r="Q24" s="1">
        <f>Q109</f>
        <v>0</v>
      </c>
      <c r="R24" s="1"/>
      <c r="S24" s="1">
        <f>S109</f>
        <v>0</v>
      </c>
      <c r="T24" s="1">
        <f>IF(ISERROR(I24-H24),"нд",I24-H24)</f>
        <v>0</v>
      </c>
      <c r="U24" s="40"/>
      <c r="V24" s="2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  <c r="AM24" s="6"/>
    </row>
    <row r="25" spans="1:39" x14ac:dyDescent="0.25">
      <c r="A25" s="24" t="s">
        <v>38</v>
      </c>
      <c r="B25" s="25" t="s">
        <v>39</v>
      </c>
      <c r="C25" s="24" t="s">
        <v>19</v>
      </c>
      <c r="D25" s="1">
        <f>D111</f>
        <v>0</v>
      </c>
      <c r="E25" s="1">
        <f>E111</f>
        <v>0</v>
      </c>
      <c r="F25" s="1">
        <f>F111</f>
        <v>0</v>
      </c>
      <c r="G25" s="1">
        <f>G111</f>
        <v>7.5404999999999998</v>
      </c>
      <c r="H25" s="1">
        <f>H111</f>
        <v>7.5404999999999998</v>
      </c>
      <c r="I25" s="1">
        <f>I111</f>
        <v>8.782</v>
      </c>
      <c r="J25" s="1">
        <f>J111</f>
        <v>7.5404999999999998</v>
      </c>
      <c r="K25" s="1">
        <f>K111</f>
        <v>8.782</v>
      </c>
      <c r="L25" s="1">
        <f>L111</f>
        <v>0</v>
      </c>
      <c r="M25" s="1">
        <f>M111</f>
        <v>0</v>
      </c>
      <c r="N25" s="1">
        <f>N111</f>
        <v>0</v>
      </c>
      <c r="O25" s="1">
        <f>O111</f>
        <v>0</v>
      </c>
      <c r="P25" s="1">
        <f>P111</f>
        <v>0</v>
      </c>
      <c r="Q25" s="1">
        <f>Q111</f>
        <v>0</v>
      </c>
      <c r="R25" s="1"/>
      <c r="S25" s="1">
        <f>S111</f>
        <v>-1.2414999999999994</v>
      </c>
      <c r="T25" s="1">
        <f>IF(ISERROR(I25-H25),"нд",I25-H25)</f>
        <v>1.2415000000000003</v>
      </c>
      <c r="U25" s="40"/>
      <c r="V25" s="2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  <c r="AM25" s="6"/>
    </row>
    <row r="26" spans="1:39" x14ac:dyDescent="0.25">
      <c r="A26" s="26"/>
      <c r="B26" s="27"/>
      <c r="C26" s="26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41"/>
      <c r="V26" s="26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8"/>
      <c r="AM26" s="9"/>
    </row>
    <row r="27" spans="1:39" x14ac:dyDescent="0.25">
      <c r="A27" s="24" t="s">
        <v>40</v>
      </c>
      <c r="B27" s="25" t="s">
        <v>41</v>
      </c>
      <c r="C27" s="24" t="s">
        <v>19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40"/>
      <c r="V27" s="2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  <c r="AM27" s="6"/>
    </row>
    <row r="28" spans="1:39" ht="25.5" x14ac:dyDescent="0.25">
      <c r="A28" s="24" t="s">
        <v>20</v>
      </c>
      <c r="B28" s="25" t="s">
        <v>42</v>
      </c>
      <c r="C28" s="24" t="s">
        <v>19</v>
      </c>
      <c r="D28" s="1">
        <f>D29+D38+D43+D58</f>
        <v>0</v>
      </c>
      <c r="E28" s="1">
        <f>E29+E38+E43+E58</f>
        <v>0</v>
      </c>
      <c r="F28" s="1">
        <f>F29+F38+F43+F58</f>
        <v>0</v>
      </c>
      <c r="G28" s="1">
        <f>G29+G38+G43+G58</f>
        <v>0</v>
      </c>
      <c r="H28" s="1">
        <f>H29+H38+H43+H58</f>
        <v>0</v>
      </c>
      <c r="I28" s="1">
        <f>I29+I38+I43+I58</f>
        <v>23.0517</v>
      </c>
      <c r="J28" s="1">
        <f>J29+J38+J43+J58</f>
        <v>0</v>
      </c>
      <c r="K28" s="1">
        <f>K29+K38+K43+K58</f>
        <v>23.0517</v>
      </c>
      <c r="L28" s="1">
        <f>L29+L38+L43+L58</f>
        <v>0</v>
      </c>
      <c r="M28" s="1">
        <f>M29+M38+M43+M58</f>
        <v>0</v>
      </c>
      <c r="N28" s="1">
        <f>N29+N38+N43+N58</f>
        <v>0</v>
      </c>
      <c r="O28" s="1">
        <f>O29+O38+O43+O58</f>
        <v>0</v>
      </c>
      <c r="P28" s="1">
        <f>P29+P38+P43+P58</f>
        <v>0</v>
      </c>
      <c r="Q28" s="1">
        <f>Q29+Q38+Q43+Q58</f>
        <v>0</v>
      </c>
      <c r="R28" s="1"/>
      <c r="S28" s="1">
        <f>S29+S38+S43+S58</f>
        <v>-23.0517</v>
      </c>
      <c r="T28" s="1">
        <f>IF(ISERROR(I28-H28),"нд",I28-H28)</f>
        <v>23.0517</v>
      </c>
      <c r="U28" s="40"/>
      <c r="V28" s="2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  <c r="AM28" s="6"/>
    </row>
    <row r="29" spans="1:39" ht="38.25" x14ac:dyDescent="0.25">
      <c r="A29" s="28" t="s">
        <v>43</v>
      </c>
      <c r="B29" s="29" t="s">
        <v>44</v>
      </c>
      <c r="C29" s="26" t="s">
        <v>19</v>
      </c>
      <c r="D29" s="2">
        <f>D30+D33+D36</f>
        <v>0</v>
      </c>
      <c r="E29" s="2">
        <f>E30+E33+E36</f>
        <v>0</v>
      </c>
      <c r="F29" s="2">
        <f>F30+F33+F36</f>
        <v>0</v>
      </c>
      <c r="G29" s="2">
        <f>G30+G33+G36</f>
        <v>0</v>
      </c>
      <c r="H29" s="2">
        <f>H30+H33+H36</f>
        <v>0</v>
      </c>
      <c r="I29" s="2">
        <f>I30+I33+I36</f>
        <v>23.0517</v>
      </c>
      <c r="J29" s="2">
        <f>J30+J33+J36</f>
        <v>0</v>
      </c>
      <c r="K29" s="2">
        <f>K30+K33+K36</f>
        <v>23.0517</v>
      </c>
      <c r="L29" s="2">
        <f>L30+L33+L36</f>
        <v>0</v>
      </c>
      <c r="M29" s="2">
        <f>M30+M33+M36</f>
        <v>0</v>
      </c>
      <c r="N29" s="2">
        <f>N30+N33+N36</f>
        <v>0</v>
      </c>
      <c r="O29" s="2">
        <f>O30+O33+O36</f>
        <v>0</v>
      </c>
      <c r="P29" s="2">
        <f>P30+P33+P36</f>
        <v>0</v>
      </c>
      <c r="Q29" s="2">
        <f>Q30+Q33+Q36</f>
        <v>0</v>
      </c>
      <c r="R29" s="2"/>
      <c r="S29" s="2">
        <f>S30+S33+S36</f>
        <v>-23.0517</v>
      </c>
      <c r="T29" s="2">
        <f>IF(ISERROR(I29-H29),"нд",I29-H29)</f>
        <v>23.0517</v>
      </c>
      <c r="U29" s="41"/>
      <c r="V29" s="26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8"/>
      <c r="AM29" s="9"/>
    </row>
    <row r="30" spans="1:39" ht="51" x14ac:dyDescent="0.25">
      <c r="A30" s="28" t="s">
        <v>45</v>
      </c>
      <c r="B30" s="29" t="s">
        <v>46</v>
      </c>
      <c r="C30" s="26" t="s">
        <v>19</v>
      </c>
      <c r="D30" s="2">
        <f>SUM(D31:D32)</f>
        <v>0</v>
      </c>
      <c r="E30" s="2">
        <f>SUM(E31:E32)</f>
        <v>0</v>
      </c>
      <c r="F30" s="2">
        <f>SUM(F31:F32)</f>
        <v>0</v>
      </c>
      <c r="G30" s="2">
        <f>SUM(G31:G32)</f>
        <v>0</v>
      </c>
      <c r="H30" s="2">
        <f>SUM(H31:H32)</f>
        <v>0</v>
      </c>
      <c r="I30" s="2">
        <f>SUM(I31:I32)</f>
        <v>7.4093</v>
      </c>
      <c r="J30" s="2">
        <f>SUM(J31:J32)</f>
        <v>0</v>
      </c>
      <c r="K30" s="2">
        <f>SUM(K31:K32)</f>
        <v>7.4093</v>
      </c>
      <c r="L30" s="2">
        <f>SUM(L31:L32)</f>
        <v>0</v>
      </c>
      <c r="M30" s="2">
        <f>SUM(M31:M32)</f>
        <v>0</v>
      </c>
      <c r="N30" s="2">
        <f>SUM(N31:N32)</f>
        <v>0</v>
      </c>
      <c r="O30" s="2">
        <f>SUM(O31:O32)</f>
        <v>0</v>
      </c>
      <c r="P30" s="2">
        <f>SUM(P31:P32)</f>
        <v>0</v>
      </c>
      <c r="Q30" s="2">
        <f>SUM(Q31:Q32)</f>
        <v>0</v>
      </c>
      <c r="R30" s="2"/>
      <c r="S30" s="2">
        <f>SUM(S31:S32)</f>
        <v>-7.4093</v>
      </c>
      <c r="T30" s="2">
        <f>IF(ISERROR(I30-H30),"нд",I30-H30)</f>
        <v>7.4093</v>
      </c>
      <c r="U30" s="41"/>
      <c r="V30" s="26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8"/>
      <c r="AM30" s="9"/>
    </row>
    <row r="31" spans="1:39" ht="51" x14ac:dyDescent="0.25">
      <c r="A31" s="30" t="s">
        <v>45</v>
      </c>
      <c r="B31" s="33" t="s">
        <v>130</v>
      </c>
      <c r="C31" s="32" t="s">
        <v>19</v>
      </c>
      <c r="D31" s="39">
        <v>0</v>
      </c>
      <c r="E31" s="39">
        <v>0</v>
      </c>
      <c r="F31" s="32">
        <v>0</v>
      </c>
      <c r="G31" s="39">
        <v>0</v>
      </c>
      <c r="H31" s="39">
        <f>IF(ISERROR(J31+L31+N31+P31),"нд",J31+L31+N31+P31)</f>
        <v>0</v>
      </c>
      <c r="I31" s="39">
        <f>K31+M31+O31+Q31</f>
        <v>7.4093</v>
      </c>
      <c r="J31" s="39">
        <v>0</v>
      </c>
      <c r="K31" s="39">
        <v>7.4093</v>
      </c>
      <c r="L31" s="39"/>
      <c r="M31" s="39"/>
      <c r="N31" s="39"/>
      <c r="O31" s="39"/>
      <c r="P31" s="39"/>
      <c r="Q31" s="39"/>
      <c r="R31" s="39" t="s">
        <v>124</v>
      </c>
      <c r="S31" s="39">
        <f>IF(H31="нд","нд",G31-I31)</f>
        <v>-7.4093</v>
      </c>
      <c r="T31" s="39">
        <f>IF(ISERROR(I31-H31),"нд",I31-H31)</f>
        <v>7.4093</v>
      </c>
      <c r="U31" s="43">
        <f>IF(T31="нд","нд",IFERROR(T31/H31*100,IF(I31&gt;0,100,0)))</f>
        <v>100</v>
      </c>
      <c r="V31" s="4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8"/>
      <c r="AM31" s="9"/>
    </row>
    <row r="32" spans="1:39" x14ac:dyDescent="0.25">
      <c r="A32" s="28" t="s">
        <v>123</v>
      </c>
      <c r="B32" s="29" t="s">
        <v>123</v>
      </c>
      <c r="C32" s="26"/>
      <c r="D32" s="2"/>
      <c r="E32" s="2"/>
      <c r="F32" s="26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41"/>
      <c r="V32" s="26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8"/>
      <c r="AM32" s="9"/>
    </row>
    <row r="33" spans="1:39" ht="51" x14ac:dyDescent="0.25">
      <c r="A33" s="28" t="s">
        <v>47</v>
      </c>
      <c r="B33" s="29" t="s">
        <v>48</v>
      </c>
      <c r="C33" s="26" t="s">
        <v>19</v>
      </c>
      <c r="D33" s="2">
        <f>SUM(D34:D35)</f>
        <v>0</v>
      </c>
      <c r="E33" s="2">
        <f>SUM(E34:E35)</f>
        <v>0</v>
      </c>
      <c r="F33" s="2">
        <f>SUM(F34:F35)</f>
        <v>0</v>
      </c>
      <c r="G33" s="2">
        <f>SUM(G34:G35)</f>
        <v>0</v>
      </c>
      <c r="H33" s="2">
        <f>SUM(H34:H35)</f>
        <v>0</v>
      </c>
      <c r="I33" s="2">
        <f>SUM(I34:I35)</f>
        <v>15.6424</v>
      </c>
      <c r="J33" s="2">
        <f>SUM(J34:J35)</f>
        <v>0</v>
      </c>
      <c r="K33" s="2">
        <f>SUM(K34:K35)</f>
        <v>15.6424</v>
      </c>
      <c r="L33" s="2">
        <f>SUM(L34:L35)</f>
        <v>0</v>
      </c>
      <c r="M33" s="2">
        <f>SUM(M34:M35)</f>
        <v>0</v>
      </c>
      <c r="N33" s="2">
        <f>SUM(N34:N35)</f>
        <v>0</v>
      </c>
      <c r="O33" s="2">
        <f>SUM(O34:O35)</f>
        <v>0</v>
      </c>
      <c r="P33" s="2">
        <f>SUM(P34:P35)</f>
        <v>0</v>
      </c>
      <c r="Q33" s="2">
        <f>SUM(Q34:Q35)</f>
        <v>0</v>
      </c>
      <c r="R33" s="2"/>
      <c r="S33" s="2">
        <f>SUM(S34:S35)</f>
        <v>-15.6424</v>
      </c>
      <c r="T33" s="2">
        <f>IF(ISERROR(I33-H33),"нд",I33-H33)</f>
        <v>15.6424</v>
      </c>
      <c r="U33" s="41"/>
      <c r="V33" s="26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8"/>
      <c r="AM33" s="9"/>
    </row>
    <row r="34" spans="1:39" ht="51" x14ac:dyDescent="0.25">
      <c r="A34" s="30" t="s">
        <v>47</v>
      </c>
      <c r="B34" s="33" t="s">
        <v>131</v>
      </c>
      <c r="C34" s="32" t="s">
        <v>19</v>
      </c>
      <c r="D34" s="39">
        <v>0</v>
      </c>
      <c r="E34" s="39">
        <v>0</v>
      </c>
      <c r="F34" s="32">
        <v>0</v>
      </c>
      <c r="G34" s="39">
        <v>0</v>
      </c>
      <c r="H34" s="39">
        <f>IF(ISERROR(J34+L34+N34+P34),"нд",J34+L34+N34+P34)</f>
        <v>0</v>
      </c>
      <c r="I34" s="39">
        <f>K34+M34+O34+Q34</f>
        <v>15.6424</v>
      </c>
      <c r="J34" s="39">
        <v>0</v>
      </c>
      <c r="K34" s="39">
        <v>15.6424</v>
      </c>
      <c r="L34" s="39"/>
      <c r="M34" s="39"/>
      <c r="N34" s="39"/>
      <c r="O34" s="39"/>
      <c r="P34" s="39"/>
      <c r="Q34" s="39"/>
      <c r="R34" s="39" t="s">
        <v>124</v>
      </c>
      <c r="S34" s="39">
        <f>IF(H34="нд","нд",G34-I34)</f>
        <v>-15.6424</v>
      </c>
      <c r="T34" s="39">
        <f>IF(ISERROR(I34-H34),"нд",I34-H34)</f>
        <v>15.6424</v>
      </c>
      <c r="U34" s="43">
        <f>IF(T34="нд","нд",IFERROR(T34/H34*100,IF(I34&gt;0,100,0)))</f>
        <v>100</v>
      </c>
      <c r="V34" s="4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8"/>
      <c r="AM34" s="9"/>
    </row>
    <row r="35" spans="1:39" x14ac:dyDescent="0.25">
      <c r="A35" s="28" t="s">
        <v>123</v>
      </c>
      <c r="B35" s="29" t="s">
        <v>123</v>
      </c>
      <c r="C35" s="26"/>
      <c r="D35" s="2"/>
      <c r="E35" s="2"/>
      <c r="F35" s="26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41"/>
      <c r="V35" s="26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8"/>
      <c r="AM35" s="9"/>
    </row>
    <row r="36" spans="1:39" ht="38.25" x14ac:dyDescent="0.25">
      <c r="A36" s="28" t="s">
        <v>49</v>
      </c>
      <c r="B36" s="29" t="s">
        <v>50</v>
      </c>
      <c r="C36" s="26" t="s">
        <v>19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/>
      <c r="S36" s="2">
        <v>0</v>
      </c>
      <c r="T36" s="2">
        <v>0</v>
      </c>
      <c r="U36" s="41"/>
      <c r="V36" s="26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8"/>
      <c r="AM36" s="9"/>
    </row>
    <row r="37" spans="1:39" x14ac:dyDescent="0.25">
      <c r="A37" s="28" t="s">
        <v>123</v>
      </c>
      <c r="B37" s="29" t="s">
        <v>123</v>
      </c>
      <c r="C37" s="26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41"/>
      <c r="V37" s="26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8"/>
      <c r="AM37" s="9"/>
    </row>
    <row r="38" spans="1:39" ht="25.5" x14ac:dyDescent="0.25">
      <c r="A38" s="28" t="s">
        <v>51</v>
      </c>
      <c r="B38" s="29" t="s">
        <v>52</v>
      </c>
      <c r="C38" s="26" t="s">
        <v>19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/>
      <c r="S38" s="2">
        <v>0</v>
      </c>
      <c r="T38" s="2">
        <v>0</v>
      </c>
      <c r="U38" s="41"/>
      <c r="V38" s="26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8"/>
      <c r="AM38" s="9"/>
    </row>
    <row r="39" spans="1:39" ht="51" x14ac:dyDescent="0.25">
      <c r="A39" s="28" t="s">
        <v>53</v>
      </c>
      <c r="B39" s="29" t="s">
        <v>54</v>
      </c>
      <c r="C39" s="26" t="s">
        <v>19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/>
      <c r="S39" s="2">
        <v>0</v>
      </c>
      <c r="T39" s="2">
        <v>0</v>
      </c>
      <c r="U39" s="41"/>
      <c r="V39" s="26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8"/>
      <c r="AM39" s="9"/>
    </row>
    <row r="40" spans="1:39" x14ac:dyDescent="0.25">
      <c r="A40" s="28" t="s">
        <v>123</v>
      </c>
      <c r="B40" s="29" t="s">
        <v>123</v>
      </c>
      <c r="C40" s="26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41"/>
      <c r="V40" s="26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8"/>
      <c r="AM40" s="9"/>
    </row>
    <row r="41" spans="1:39" ht="25.5" x14ac:dyDescent="0.25">
      <c r="A41" s="28" t="s">
        <v>55</v>
      </c>
      <c r="B41" s="29" t="s">
        <v>56</v>
      </c>
      <c r="C41" s="26" t="s">
        <v>19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/>
      <c r="S41" s="2">
        <v>0</v>
      </c>
      <c r="T41" s="2">
        <v>0</v>
      </c>
      <c r="U41" s="41"/>
      <c r="V41" s="26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8"/>
      <c r="AM41" s="9"/>
    </row>
    <row r="42" spans="1:39" x14ac:dyDescent="0.25">
      <c r="A42" s="28" t="s">
        <v>123</v>
      </c>
      <c r="B42" s="29" t="s">
        <v>123</v>
      </c>
      <c r="C42" s="26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41"/>
      <c r="V42" s="26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8"/>
      <c r="AM42" s="9"/>
    </row>
    <row r="43" spans="1:39" ht="38.25" x14ac:dyDescent="0.25">
      <c r="A43" s="28" t="s">
        <v>57</v>
      </c>
      <c r="B43" s="29" t="s">
        <v>58</v>
      </c>
      <c r="C43" s="26" t="s">
        <v>19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/>
      <c r="S43" s="2">
        <v>0</v>
      </c>
      <c r="T43" s="2">
        <v>0</v>
      </c>
      <c r="U43" s="41"/>
      <c r="V43" s="26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8"/>
      <c r="AM43" s="9"/>
    </row>
    <row r="44" spans="1:39" ht="25.5" x14ac:dyDescent="0.25">
      <c r="A44" s="28" t="s">
        <v>59</v>
      </c>
      <c r="B44" s="29" t="s">
        <v>60</v>
      </c>
      <c r="C44" s="26" t="s">
        <v>19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/>
      <c r="S44" s="2">
        <v>0</v>
      </c>
      <c r="T44" s="2">
        <v>0</v>
      </c>
      <c r="U44" s="41"/>
      <c r="V44" s="26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8"/>
      <c r="AM44" s="9"/>
    </row>
    <row r="45" spans="1:39" ht="76.5" x14ac:dyDescent="0.25">
      <c r="A45" s="28" t="s">
        <v>59</v>
      </c>
      <c r="B45" s="29" t="s">
        <v>61</v>
      </c>
      <c r="C45" s="26" t="s">
        <v>19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/>
      <c r="S45" s="2">
        <v>0</v>
      </c>
      <c r="T45" s="2">
        <v>0</v>
      </c>
      <c r="U45" s="41"/>
      <c r="V45" s="26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8"/>
      <c r="AM45" s="9"/>
    </row>
    <row r="46" spans="1:39" x14ac:dyDescent="0.25">
      <c r="A46" s="28" t="s">
        <v>123</v>
      </c>
      <c r="B46" s="29" t="s">
        <v>123</v>
      </c>
      <c r="C46" s="26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41"/>
      <c r="V46" s="26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8"/>
      <c r="AM46" s="9"/>
    </row>
    <row r="47" spans="1:39" ht="63.75" x14ac:dyDescent="0.25">
      <c r="A47" s="28" t="s">
        <v>59</v>
      </c>
      <c r="B47" s="29" t="s">
        <v>62</v>
      </c>
      <c r="C47" s="26" t="s">
        <v>19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/>
      <c r="S47" s="2">
        <v>0</v>
      </c>
      <c r="T47" s="2">
        <v>0</v>
      </c>
      <c r="U47" s="41"/>
      <c r="V47" s="26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8"/>
      <c r="AM47" s="9"/>
    </row>
    <row r="48" spans="1:39" x14ac:dyDescent="0.25">
      <c r="A48" s="28" t="s">
        <v>123</v>
      </c>
      <c r="B48" s="29" t="s">
        <v>123</v>
      </c>
      <c r="C48" s="26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41"/>
      <c r="V48" s="26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8"/>
      <c r="AM48" s="9"/>
    </row>
    <row r="49" spans="1:39" ht="76.5" x14ac:dyDescent="0.25">
      <c r="A49" s="28" t="s">
        <v>59</v>
      </c>
      <c r="B49" s="29" t="s">
        <v>63</v>
      </c>
      <c r="C49" s="26" t="s">
        <v>19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/>
      <c r="S49" s="2">
        <v>0</v>
      </c>
      <c r="T49" s="2">
        <v>0</v>
      </c>
      <c r="U49" s="41"/>
      <c r="V49" s="26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8"/>
      <c r="AM49" s="9"/>
    </row>
    <row r="50" spans="1:39" x14ac:dyDescent="0.25">
      <c r="A50" s="28" t="s">
        <v>123</v>
      </c>
      <c r="B50" s="29" t="s">
        <v>123</v>
      </c>
      <c r="C50" s="26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41"/>
      <c r="V50" s="26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8"/>
      <c r="AM50" s="9"/>
    </row>
    <row r="51" spans="1:39" ht="25.5" x14ac:dyDescent="0.25">
      <c r="A51" s="28" t="s">
        <v>64</v>
      </c>
      <c r="B51" s="29" t="s">
        <v>60</v>
      </c>
      <c r="C51" s="26" t="s">
        <v>19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/>
      <c r="S51" s="2">
        <v>0</v>
      </c>
      <c r="T51" s="2">
        <v>0</v>
      </c>
      <c r="U51" s="41"/>
      <c r="V51" s="26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8"/>
      <c r="AM51" s="9"/>
    </row>
    <row r="52" spans="1:39" ht="76.5" x14ac:dyDescent="0.25">
      <c r="A52" s="28" t="s">
        <v>64</v>
      </c>
      <c r="B52" s="29" t="s">
        <v>61</v>
      </c>
      <c r="C52" s="26" t="s">
        <v>19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/>
      <c r="S52" s="2">
        <v>0</v>
      </c>
      <c r="T52" s="2">
        <v>0</v>
      </c>
      <c r="U52" s="41"/>
      <c r="V52" s="26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8"/>
      <c r="AM52" s="9"/>
    </row>
    <row r="53" spans="1:39" x14ac:dyDescent="0.25">
      <c r="A53" s="28" t="s">
        <v>123</v>
      </c>
      <c r="B53" s="29" t="s">
        <v>123</v>
      </c>
      <c r="C53" s="26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41"/>
      <c r="V53" s="26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8"/>
      <c r="AM53" s="9"/>
    </row>
    <row r="54" spans="1:39" ht="63.75" x14ac:dyDescent="0.25">
      <c r="A54" s="28" t="s">
        <v>64</v>
      </c>
      <c r="B54" s="29" t="s">
        <v>62</v>
      </c>
      <c r="C54" s="26" t="s">
        <v>19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/>
      <c r="S54" s="2">
        <v>0</v>
      </c>
      <c r="T54" s="2">
        <v>0</v>
      </c>
      <c r="U54" s="41"/>
      <c r="V54" s="26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8"/>
      <c r="AM54" s="9"/>
    </row>
    <row r="55" spans="1:39" x14ac:dyDescent="0.25">
      <c r="A55" s="28" t="s">
        <v>123</v>
      </c>
      <c r="B55" s="29" t="s">
        <v>123</v>
      </c>
      <c r="C55" s="26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41"/>
      <c r="V55" s="26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8"/>
      <c r="AM55" s="9"/>
    </row>
    <row r="56" spans="1:39" ht="76.5" x14ac:dyDescent="0.25">
      <c r="A56" s="28" t="s">
        <v>64</v>
      </c>
      <c r="B56" s="29" t="s">
        <v>65</v>
      </c>
      <c r="C56" s="26" t="s">
        <v>19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/>
      <c r="S56" s="2">
        <v>0</v>
      </c>
      <c r="T56" s="2">
        <v>0</v>
      </c>
      <c r="U56" s="41"/>
      <c r="V56" s="26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8"/>
      <c r="AM56" s="9"/>
    </row>
    <row r="57" spans="1:39" x14ac:dyDescent="0.25">
      <c r="A57" s="28" t="s">
        <v>123</v>
      </c>
      <c r="B57" s="29" t="s">
        <v>123</v>
      </c>
      <c r="C57" s="26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41"/>
      <c r="V57" s="26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8"/>
      <c r="AM57" s="9"/>
    </row>
    <row r="58" spans="1:39" ht="63.75" x14ac:dyDescent="0.25">
      <c r="A58" s="28" t="s">
        <v>66</v>
      </c>
      <c r="B58" s="29" t="s">
        <v>67</v>
      </c>
      <c r="C58" s="26" t="s">
        <v>19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/>
      <c r="S58" s="2">
        <v>0</v>
      </c>
      <c r="T58" s="2">
        <v>0</v>
      </c>
      <c r="U58" s="41"/>
      <c r="V58" s="26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8"/>
      <c r="AM58" s="9"/>
    </row>
    <row r="59" spans="1:39" ht="51" x14ac:dyDescent="0.25">
      <c r="A59" s="28" t="s">
        <v>68</v>
      </c>
      <c r="B59" s="29" t="s">
        <v>69</v>
      </c>
      <c r="C59" s="26" t="s">
        <v>19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/>
      <c r="S59" s="2">
        <v>0</v>
      </c>
      <c r="T59" s="2">
        <v>0</v>
      </c>
      <c r="U59" s="41"/>
      <c r="V59" s="26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8"/>
      <c r="AM59" s="9"/>
    </row>
    <row r="60" spans="1:39" x14ac:dyDescent="0.25">
      <c r="A60" s="28" t="s">
        <v>123</v>
      </c>
      <c r="B60" s="29" t="s">
        <v>123</v>
      </c>
      <c r="C60" s="26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41"/>
      <c r="V60" s="26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8"/>
      <c r="AM60" s="9"/>
    </row>
    <row r="61" spans="1:39" ht="63.75" x14ac:dyDescent="0.25">
      <c r="A61" s="28" t="s">
        <v>70</v>
      </c>
      <c r="B61" s="29" t="s">
        <v>71</v>
      </c>
      <c r="C61" s="26" t="s">
        <v>19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/>
      <c r="S61" s="2">
        <v>0</v>
      </c>
      <c r="T61" s="2">
        <v>0</v>
      </c>
      <c r="U61" s="41"/>
      <c r="V61" s="26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8"/>
      <c r="AM61" s="9"/>
    </row>
    <row r="62" spans="1:39" x14ac:dyDescent="0.25">
      <c r="A62" s="28" t="s">
        <v>123</v>
      </c>
      <c r="B62" s="29" t="s">
        <v>123</v>
      </c>
      <c r="C62" s="26"/>
      <c r="D62" s="2"/>
      <c r="E62" s="2"/>
      <c r="F62" s="26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41"/>
      <c r="V62" s="26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8"/>
      <c r="AM62" s="9"/>
    </row>
    <row r="63" spans="1:39" ht="25.5" x14ac:dyDescent="0.25">
      <c r="A63" s="34" t="s">
        <v>21</v>
      </c>
      <c r="B63" s="35" t="s">
        <v>72</v>
      </c>
      <c r="C63" s="24" t="s">
        <v>19</v>
      </c>
      <c r="D63" s="1">
        <f>D64+D71+D76+D96</f>
        <v>0.81750000000000012</v>
      </c>
      <c r="E63" s="1">
        <f>E64+E71+E76+E96</f>
        <v>0</v>
      </c>
      <c r="F63" s="1">
        <f>F64+F71+F76+F96</f>
        <v>0.81750000000000012</v>
      </c>
      <c r="G63" s="1">
        <f>G64+G71+G76+G96</f>
        <v>4.6497999999999999</v>
      </c>
      <c r="H63" s="1">
        <f>H64+H71+H76+H96</f>
        <v>2.8034999999999997</v>
      </c>
      <c r="I63" s="1">
        <f>I64+I71+I76+I96</f>
        <v>0</v>
      </c>
      <c r="J63" s="1">
        <f>J64+J71+J76+J96</f>
        <v>2.8034999999999997</v>
      </c>
      <c r="K63" s="1">
        <f>K64+K71+K76+K96</f>
        <v>0</v>
      </c>
      <c r="L63" s="1">
        <f>L64+L71+L76+L96</f>
        <v>0</v>
      </c>
      <c r="M63" s="1">
        <f>M64+M71+M76+M96</f>
        <v>0</v>
      </c>
      <c r="N63" s="1">
        <f>N64+N71+N76+N96</f>
        <v>0</v>
      </c>
      <c r="O63" s="1">
        <f>O64+O71+O76+O96</f>
        <v>0</v>
      </c>
      <c r="P63" s="1">
        <f>P64+P71+P76+P96</f>
        <v>0</v>
      </c>
      <c r="Q63" s="1">
        <f>Q64+Q71+Q76+Q96</f>
        <v>0</v>
      </c>
      <c r="R63" s="1"/>
      <c r="S63" s="1">
        <f>S64+S71+S76+S96</f>
        <v>4.6497999999999999</v>
      </c>
      <c r="T63" s="1">
        <f>IF(ISERROR(I63-H63),"нд",I63-H63)</f>
        <v>-2.8034999999999997</v>
      </c>
      <c r="U63" s="40"/>
      <c r="V63" s="2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5"/>
      <c r="AM63" s="6"/>
    </row>
    <row r="64" spans="1:39" ht="51" x14ac:dyDescent="0.25">
      <c r="A64" s="28" t="s">
        <v>73</v>
      </c>
      <c r="B64" s="29" t="s">
        <v>74</v>
      </c>
      <c r="C64" s="26" t="s">
        <v>19</v>
      </c>
      <c r="D64" s="2">
        <f>D65+D69</f>
        <v>8.2199999999999995E-2</v>
      </c>
      <c r="E64" s="2">
        <f>E65+E69</f>
        <v>0</v>
      </c>
      <c r="F64" s="2">
        <f>F65+F69</f>
        <v>8.2199999999999995E-2</v>
      </c>
      <c r="G64" s="2">
        <f>G65+G69</f>
        <v>0.45379999999999998</v>
      </c>
      <c r="H64" s="2">
        <f>H65+H69</f>
        <v>0.45379999999999998</v>
      </c>
      <c r="I64" s="2">
        <f>I65+I69</f>
        <v>0</v>
      </c>
      <c r="J64" s="2">
        <f>J65+J69</f>
        <v>0.45379999999999998</v>
      </c>
      <c r="K64" s="2">
        <f>K65+K69</f>
        <v>0</v>
      </c>
      <c r="L64" s="2">
        <f>L65+L69</f>
        <v>0</v>
      </c>
      <c r="M64" s="2">
        <f>M65+M69</f>
        <v>0</v>
      </c>
      <c r="N64" s="2">
        <f>N65+N69</f>
        <v>0</v>
      </c>
      <c r="O64" s="2">
        <f>O65+O69</f>
        <v>0</v>
      </c>
      <c r="P64" s="2">
        <f>P65+P69</f>
        <v>0</v>
      </c>
      <c r="Q64" s="2">
        <f>Q65+Q69</f>
        <v>0</v>
      </c>
      <c r="R64" s="2"/>
      <c r="S64" s="2">
        <f>S65+S69</f>
        <v>0.45379999999999998</v>
      </c>
      <c r="T64" s="2">
        <f>IF(ISERROR(I64-H64),"нд",I64-H64)</f>
        <v>-0.45379999999999998</v>
      </c>
      <c r="U64" s="41"/>
      <c r="V64" s="26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8"/>
      <c r="AM64" s="9"/>
    </row>
    <row r="65" spans="1:39" ht="25.5" x14ac:dyDescent="0.25">
      <c r="A65" s="28" t="s">
        <v>75</v>
      </c>
      <c r="B65" s="29" t="s">
        <v>76</v>
      </c>
      <c r="C65" s="26" t="s">
        <v>19</v>
      </c>
      <c r="D65" s="2">
        <f>SUM(D66:D68)</f>
        <v>8.2199999999999995E-2</v>
      </c>
      <c r="E65" s="2">
        <f>SUM(E66:E68)</f>
        <v>0</v>
      </c>
      <c r="F65" s="2">
        <f>SUM(F66:F68)</f>
        <v>8.2199999999999995E-2</v>
      </c>
      <c r="G65" s="2">
        <f>SUM(G66:G68)</f>
        <v>0.45379999999999998</v>
      </c>
      <c r="H65" s="2">
        <f>SUM(H66:H68)</f>
        <v>0.45379999999999998</v>
      </c>
      <c r="I65" s="2">
        <f>SUM(I66:I68)</f>
        <v>0</v>
      </c>
      <c r="J65" s="2">
        <f>SUM(J66:J68)</f>
        <v>0.45379999999999998</v>
      </c>
      <c r="K65" s="2">
        <f>SUM(K66:K68)</f>
        <v>0</v>
      </c>
      <c r="L65" s="2">
        <f>SUM(L66:L68)</f>
        <v>0</v>
      </c>
      <c r="M65" s="2">
        <f>SUM(M66:M68)</f>
        <v>0</v>
      </c>
      <c r="N65" s="2">
        <f>SUM(N66:N68)</f>
        <v>0</v>
      </c>
      <c r="O65" s="2">
        <f>SUM(O66:O68)</f>
        <v>0</v>
      </c>
      <c r="P65" s="2">
        <f>SUM(P66:P68)</f>
        <v>0</v>
      </c>
      <c r="Q65" s="2">
        <f>SUM(Q66:Q68)</f>
        <v>0</v>
      </c>
      <c r="R65" s="2"/>
      <c r="S65" s="2">
        <f>SUM(S66:S68)</f>
        <v>0.45379999999999998</v>
      </c>
      <c r="T65" s="2">
        <f>IF(ISERROR(I65-H65),"нд",I65-H65)</f>
        <v>-0.45379999999999998</v>
      </c>
      <c r="U65" s="41"/>
      <c r="V65" s="26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8"/>
      <c r="AM65" s="9"/>
    </row>
    <row r="66" spans="1:39" ht="25.5" x14ac:dyDescent="0.25">
      <c r="A66" s="30" t="s">
        <v>75</v>
      </c>
      <c r="B66" s="31" t="s">
        <v>135</v>
      </c>
      <c r="C66" s="32" t="s">
        <v>136</v>
      </c>
      <c r="D66" s="39">
        <v>4.1500000000000002E-2</v>
      </c>
      <c r="E66" s="39">
        <v>0</v>
      </c>
      <c r="F66" s="39">
        <v>4.1500000000000002E-2</v>
      </c>
      <c r="G66" s="39">
        <v>0.2288</v>
      </c>
      <c r="H66" s="39">
        <f>IF(ISERROR(J66+L66+N66+P66),"нд",J66+L66+N66+P66)</f>
        <v>0.2288</v>
      </c>
      <c r="I66" s="39">
        <f>K66+M66+O66+Q66</f>
        <v>0</v>
      </c>
      <c r="J66" s="39">
        <v>0.2288</v>
      </c>
      <c r="K66" s="39">
        <v>0</v>
      </c>
      <c r="L66" s="39"/>
      <c r="M66" s="39"/>
      <c r="N66" s="39"/>
      <c r="O66" s="39"/>
      <c r="P66" s="39"/>
      <c r="Q66" s="39"/>
      <c r="R66" s="39" t="s">
        <v>124</v>
      </c>
      <c r="S66" s="39">
        <f>IF(H66="нд","нд",G66-I66)</f>
        <v>0.2288</v>
      </c>
      <c r="T66" s="39">
        <f>IF(ISERROR(I66-H66),"нд",I66-H66)</f>
        <v>-0.2288</v>
      </c>
      <c r="U66" s="43">
        <f>IF(T66="нд","нд",IFERROR(T66/H66*100,IF(I66&gt;0,100,0)))</f>
        <v>-100</v>
      </c>
      <c r="V66" s="32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8"/>
      <c r="AM66" s="9"/>
    </row>
    <row r="67" spans="1:39" ht="25.5" x14ac:dyDescent="0.25">
      <c r="A67" s="30" t="s">
        <v>75</v>
      </c>
      <c r="B67" s="31" t="s">
        <v>137</v>
      </c>
      <c r="C67" s="32" t="s">
        <v>138</v>
      </c>
      <c r="D67" s="39">
        <v>4.07E-2</v>
      </c>
      <c r="E67" s="39">
        <v>0</v>
      </c>
      <c r="F67" s="39">
        <v>4.07E-2</v>
      </c>
      <c r="G67" s="39">
        <v>0.22500000000000001</v>
      </c>
      <c r="H67" s="39">
        <f>IF(ISERROR(J67+L67+N67+P67),"нд",J67+L67+N67+P67)</f>
        <v>0.22500000000000001</v>
      </c>
      <c r="I67" s="39">
        <f>K67+M67+O67+Q67</f>
        <v>0</v>
      </c>
      <c r="J67" s="39">
        <v>0.22500000000000001</v>
      </c>
      <c r="K67" s="39">
        <v>0</v>
      </c>
      <c r="L67" s="39"/>
      <c r="M67" s="39"/>
      <c r="N67" s="39"/>
      <c r="O67" s="39"/>
      <c r="P67" s="39"/>
      <c r="Q67" s="39"/>
      <c r="R67" s="39" t="s">
        <v>124</v>
      </c>
      <c r="S67" s="39">
        <f>IF(H67="нд","нд",G67-I67)</f>
        <v>0.22500000000000001</v>
      </c>
      <c r="T67" s="39">
        <f>IF(ISERROR(I67-H67),"нд",I67-H67)</f>
        <v>-0.22500000000000001</v>
      </c>
      <c r="U67" s="43">
        <f>IF(T67="нд","нд",IFERROR(T67/H67*100,IF(I67&gt;0,100,0)))</f>
        <v>-100</v>
      </c>
      <c r="V67" s="32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8"/>
      <c r="AM67" s="9"/>
    </row>
    <row r="68" spans="1:39" x14ac:dyDescent="0.25">
      <c r="A68" s="28" t="s">
        <v>123</v>
      </c>
      <c r="B68" s="29" t="s">
        <v>123</v>
      </c>
      <c r="C68" s="26"/>
      <c r="D68" s="2"/>
      <c r="E68" s="2"/>
      <c r="F68" s="26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41"/>
      <c r="V68" s="26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8"/>
      <c r="AM68" s="9"/>
    </row>
    <row r="69" spans="1:39" ht="38.25" x14ac:dyDescent="0.25">
      <c r="A69" s="28" t="s">
        <v>77</v>
      </c>
      <c r="B69" s="29" t="s">
        <v>78</v>
      </c>
      <c r="C69" s="26" t="s">
        <v>19</v>
      </c>
      <c r="D69" s="2">
        <f>SUM(D70:D70)</f>
        <v>0</v>
      </c>
      <c r="E69" s="2">
        <f>SUM(E70:E70)</f>
        <v>0</v>
      </c>
      <c r="F69" s="2">
        <f>SUM(F70:F70)</f>
        <v>0</v>
      </c>
      <c r="G69" s="2">
        <f>SUM(G70:G70)</f>
        <v>0</v>
      </c>
      <c r="H69" s="2">
        <f>SUM(H70:H70)</f>
        <v>0</v>
      </c>
      <c r="I69" s="2">
        <f>SUM(I70:I70)</f>
        <v>0</v>
      </c>
      <c r="J69" s="2">
        <f>SUM(J70:J70)</f>
        <v>0</v>
      </c>
      <c r="K69" s="2">
        <f>SUM(K70:K70)</f>
        <v>0</v>
      </c>
      <c r="L69" s="2">
        <f>SUM(L70:L70)</f>
        <v>0</v>
      </c>
      <c r="M69" s="2">
        <f>SUM(M70:M70)</f>
        <v>0</v>
      </c>
      <c r="N69" s="2">
        <f>SUM(N70:N70)</f>
        <v>0</v>
      </c>
      <c r="O69" s="2">
        <f>SUM(O70:O70)</f>
        <v>0</v>
      </c>
      <c r="P69" s="2">
        <f>SUM(P70:P70)</f>
        <v>0</v>
      </c>
      <c r="Q69" s="2">
        <f>SUM(Q70:Q70)</f>
        <v>0</v>
      </c>
      <c r="R69" s="2"/>
      <c r="S69" s="2">
        <f>SUM(S70:S70)</f>
        <v>0</v>
      </c>
      <c r="T69" s="2">
        <f>IF(ISERROR(I69-H69),"нд",I69-H69)</f>
        <v>0</v>
      </c>
      <c r="U69" s="41"/>
      <c r="V69" s="26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8"/>
      <c r="AM69" s="9"/>
    </row>
    <row r="70" spans="1:39" x14ac:dyDescent="0.25">
      <c r="A70" s="28" t="s">
        <v>123</v>
      </c>
      <c r="B70" s="29" t="s">
        <v>123</v>
      </c>
      <c r="C70" s="26"/>
      <c r="D70" s="2"/>
      <c r="E70" s="2"/>
      <c r="F70" s="26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41"/>
      <c r="V70" s="26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8"/>
      <c r="AM70" s="9"/>
    </row>
    <row r="71" spans="1:39" ht="38.25" x14ac:dyDescent="0.25">
      <c r="A71" s="28" t="s">
        <v>79</v>
      </c>
      <c r="B71" s="29" t="s">
        <v>80</v>
      </c>
      <c r="C71" s="26" t="s">
        <v>19</v>
      </c>
      <c r="D71" s="2">
        <f>D72+D74</f>
        <v>0</v>
      </c>
      <c r="E71" s="2">
        <f>E72+E74</f>
        <v>0</v>
      </c>
      <c r="F71" s="2">
        <f>F72+F74</f>
        <v>0</v>
      </c>
      <c r="G71" s="2">
        <f>G72+G74</f>
        <v>0</v>
      </c>
      <c r="H71" s="2">
        <f>H72+H74</f>
        <v>0</v>
      </c>
      <c r="I71" s="2">
        <f>I72+I74</f>
        <v>0</v>
      </c>
      <c r="J71" s="2">
        <f>J72+J74</f>
        <v>0</v>
      </c>
      <c r="K71" s="2">
        <f>K72+K74</f>
        <v>0</v>
      </c>
      <c r="L71" s="2">
        <f>L72+L74</f>
        <v>0</v>
      </c>
      <c r="M71" s="2">
        <f>M72+M74</f>
        <v>0</v>
      </c>
      <c r="N71" s="2">
        <f>N72+N74</f>
        <v>0</v>
      </c>
      <c r="O71" s="2">
        <f>O72+O74</f>
        <v>0</v>
      </c>
      <c r="P71" s="2">
        <f>P72+P74</f>
        <v>0</v>
      </c>
      <c r="Q71" s="2">
        <f>Q72+Q74</f>
        <v>0</v>
      </c>
      <c r="R71" s="2"/>
      <c r="S71" s="2">
        <f>S72+S74</f>
        <v>0</v>
      </c>
      <c r="T71" s="2">
        <f>IF(ISERROR(I71-H71),"нд",I71-H71)</f>
        <v>0</v>
      </c>
      <c r="U71" s="41"/>
      <c r="V71" s="26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8"/>
      <c r="AM71" s="9"/>
    </row>
    <row r="72" spans="1:39" ht="25.5" x14ac:dyDescent="0.25">
      <c r="A72" s="28" t="s">
        <v>81</v>
      </c>
      <c r="B72" s="29" t="s">
        <v>82</v>
      </c>
      <c r="C72" s="26" t="s">
        <v>19</v>
      </c>
      <c r="D72" s="2">
        <f>SUM(D73:D73)</f>
        <v>0</v>
      </c>
      <c r="E72" s="2">
        <f>SUM(E73:E73)</f>
        <v>0</v>
      </c>
      <c r="F72" s="2">
        <f>SUM(F73:F73)</f>
        <v>0</v>
      </c>
      <c r="G72" s="2">
        <f>SUM(G73:G73)</f>
        <v>0</v>
      </c>
      <c r="H72" s="2">
        <f>SUM(H73:H73)</f>
        <v>0</v>
      </c>
      <c r="I72" s="2">
        <f>SUM(I73:I73)</f>
        <v>0</v>
      </c>
      <c r="J72" s="2">
        <f>SUM(J73:J73)</f>
        <v>0</v>
      </c>
      <c r="K72" s="2">
        <f>SUM(K73:K73)</f>
        <v>0</v>
      </c>
      <c r="L72" s="2">
        <f>SUM(L73:L73)</f>
        <v>0</v>
      </c>
      <c r="M72" s="2">
        <f>SUM(M73:M73)</f>
        <v>0</v>
      </c>
      <c r="N72" s="2">
        <f>SUM(N73:N73)</f>
        <v>0</v>
      </c>
      <c r="O72" s="2">
        <f>SUM(O73:O73)</f>
        <v>0</v>
      </c>
      <c r="P72" s="2">
        <f>SUM(P73:P73)</f>
        <v>0</v>
      </c>
      <c r="Q72" s="2">
        <f>SUM(Q73:Q73)</f>
        <v>0</v>
      </c>
      <c r="R72" s="2"/>
      <c r="S72" s="2">
        <f>SUM(S73:S73)</f>
        <v>0</v>
      </c>
      <c r="T72" s="2">
        <f>IF(ISERROR(I72-H72),"нд",I72-H72)</f>
        <v>0</v>
      </c>
      <c r="U72" s="41"/>
      <c r="V72" s="26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8"/>
      <c r="AM72" s="9"/>
    </row>
    <row r="73" spans="1:39" x14ac:dyDescent="0.25">
      <c r="A73" s="28" t="s">
        <v>123</v>
      </c>
      <c r="B73" s="29" t="s">
        <v>123</v>
      </c>
      <c r="C73" s="26"/>
      <c r="D73" s="2"/>
      <c r="E73" s="2"/>
      <c r="F73" s="26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41"/>
      <c r="V73" s="26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8"/>
      <c r="AM73" s="9"/>
    </row>
    <row r="74" spans="1:39" ht="25.5" x14ac:dyDescent="0.25">
      <c r="A74" s="28" t="s">
        <v>83</v>
      </c>
      <c r="B74" s="29" t="s">
        <v>84</v>
      </c>
      <c r="C74" s="26" t="s">
        <v>19</v>
      </c>
      <c r="D74" s="2">
        <f>SUM(D75:D75)</f>
        <v>0</v>
      </c>
      <c r="E74" s="2">
        <f>SUM(E75:E75)</f>
        <v>0</v>
      </c>
      <c r="F74" s="2">
        <f>SUM(F75:F75)</f>
        <v>0</v>
      </c>
      <c r="G74" s="2">
        <f>SUM(G75:G75)</f>
        <v>0</v>
      </c>
      <c r="H74" s="2">
        <f>SUM(H75:H75)</f>
        <v>0</v>
      </c>
      <c r="I74" s="2">
        <f>SUM(I75:I75)</f>
        <v>0</v>
      </c>
      <c r="J74" s="2">
        <f>SUM(J75:J75)</f>
        <v>0</v>
      </c>
      <c r="K74" s="2">
        <f>SUM(K75:K75)</f>
        <v>0</v>
      </c>
      <c r="L74" s="2">
        <f>SUM(L75:L75)</f>
        <v>0</v>
      </c>
      <c r="M74" s="2">
        <f>SUM(M75:M75)</f>
        <v>0</v>
      </c>
      <c r="N74" s="2">
        <f>SUM(N75:N75)</f>
        <v>0</v>
      </c>
      <c r="O74" s="2">
        <f>SUM(O75:O75)</f>
        <v>0</v>
      </c>
      <c r="P74" s="2">
        <f>SUM(P75:P75)</f>
        <v>0</v>
      </c>
      <c r="Q74" s="2">
        <f>SUM(Q75:Q75)</f>
        <v>0</v>
      </c>
      <c r="R74" s="2"/>
      <c r="S74" s="2">
        <f>SUM(S75:S75)</f>
        <v>0</v>
      </c>
      <c r="T74" s="2">
        <f>IF(ISERROR(I74-H74),"нд",I74-H74)</f>
        <v>0</v>
      </c>
      <c r="U74" s="41"/>
      <c r="V74" s="26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8"/>
      <c r="AM74" s="9"/>
    </row>
    <row r="75" spans="1:39" x14ac:dyDescent="0.25">
      <c r="A75" s="28" t="s">
        <v>123</v>
      </c>
      <c r="B75" s="29" t="s">
        <v>123</v>
      </c>
      <c r="C75" s="26"/>
      <c r="D75" s="2"/>
      <c r="E75" s="2"/>
      <c r="F75" s="26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41"/>
      <c r="V75" s="26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8"/>
      <c r="AM75" s="9"/>
    </row>
    <row r="76" spans="1:39" ht="25.5" x14ac:dyDescent="0.25">
      <c r="A76" s="28" t="s">
        <v>85</v>
      </c>
      <c r="B76" s="29" t="s">
        <v>86</v>
      </c>
      <c r="C76" s="26" t="s">
        <v>19</v>
      </c>
      <c r="D76" s="2">
        <f>D77+D82+D84+D86+D88+D90+D92+D94</f>
        <v>0.73530000000000006</v>
      </c>
      <c r="E76" s="2">
        <f>E77+E82+E84+E86+E88+E90+E92+E94</f>
        <v>0</v>
      </c>
      <c r="F76" s="2">
        <f>F77+F82+F84+F86+F88+F90+F92+F94</f>
        <v>0.73530000000000006</v>
      </c>
      <c r="G76" s="2">
        <f>G77+G82+G84+G86+G88+G90+G92+G94</f>
        <v>4.1959999999999997</v>
      </c>
      <c r="H76" s="2">
        <f>H77+H82+H84+H86+H88+H90+H92+H94</f>
        <v>2.3496999999999999</v>
      </c>
      <c r="I76" s="2">
        <f>I77+I82+I84+I86+I88+I90+I92+I94</f>
        <v>0</v>
      </c>
      <c r="J76" s="2">
        <f>J77+J82+J84+J86+J88+J90+J92+J94</f>
        <v>2.3496999999999999</v>
      </c>
      <c r="K76" s="2">
        <f>K77+K82+K84+K86+K88+K90+K92+K94</f>
        <v>0</v>
      </c>
      <c r="L76" s="2">
        <f>L77+L82+L84+L86+L88+L90+L92+L94</f>
        <v>0</v>
      </c>
      <c r="M76" s="2">
        <f>M77+M82+M84+M86+M88+M90+M92+M94</f>
        <v>0</v>
      </c>
      <c r="N76" s="2">
        <f>N77+N82+N84+N86+N88+N90+N92+N94</f>
        <v>0</v>
      </c>
      <c r="O76" s="2">
        <f>O77+O82+O84+O86+O88+O90+O92+O94</f>
        <v>0</v>
      </c>
      <c r="P76" s="2">
        <f>P77+P82+P84+P86+P88+P90+P92+P94</f>
        <v>0</v>
      </c>
      <c r="Q76" s="2">
        <f>Q77+Q82+Q84+Q86+Q88+Q90+Q92+Q94</f>
        <v>0</v>
      </c>
      <c r="R76" s="2"/>
      <c r="S76" s="2">
        <f>S77+S82+S84+S86+S88+S90+S92+S94</f>
        <v>4.1959999999999997</v>
      </c>
      <c r="T76" s="2">
        <f>IF(ISERROR(I76-H76),"нд",I76-H76)</f>
        <v>-2.3496999999999999</v>
      </c>
      <c r="U76" s="41"/>
      <c r="V76" s="26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8"/>
      <c r="AM76" s="9"/>
    </row>
    <row r="77" spans="1:39" ht="25.5" x14ac:dyDescent="0.25">
      <c r="A77" s="28" t="s">
        <v>87</v>
      </c>
      <c r="B77" s="29" t="s">
        <v>88</v>
      </c>
      <c r="C77" s="26" t="s">
        <v>19</v>
      </c>
      <c r="D77" s="2">
        <f>SUM(D78:D81)</f>
        <v>0.73530000000000006</v>
      </c>
      <c r="E77" s="2">
        <f>SUM(E78:E81)</f>
        <v>0</v>
      </c>
      <c r="F77" s="2">
        <f>SUM(F78:F81)</f>
        <v>0.73530000000000006</v>
      </c>
      <c r="G77" s="2">
        <f>SUM(G78:G81)</f>
        <v>4.1959999999999997</v>
      </c>
      <c r="H77" s="2">
        <f>SUM(H78:H81)</f>
        <v>2.3496999999999999</v>
      </c>
      <c r="I77" s="2">
        <f>SUM(I78:I81)</f>
        <v>0</v>
      </c>
      <c r="J77" s="2">
        <f>SUM(J78:J81)</f>
        <v>2.3496999999999999</v>
      </c>
      <c r="K77" s="2">
        <f>SUM(K78:K81)</f>
        <v>0</v>
      </c>
      <c r="L77" s="2">
        <f>SUM(L78:L81)</f>
        <v>0</v>
      </c>
      <c r="M77" s="2">
        <f>SUM(M78:M81)</f>
        <v>0</v>
      </c>
      <c r="N77" s="2">
        <f>SUM(N78:N81)</f>
        <v>0</v>
      </c>
      <c r="O77" s="2">
        <f>SUM(O78:O81)</f>
        <v>0</v>
      </c>
      <c r="P77" s="2">
        <f>SUM(P78:P81)</f>
        <v>0</v>
      </c>
      <c r="Q77" s="2">
        <f>SUM(Q78:Q81)</f>
        <v>0</v>
      </c>
      <c r="R77" s="2"/>
      <c r="S77" s="2">
        <f>SUM(S78:S81)</f>
        <v>4.1959999999999997</v>
      </c>
      <c r="T77" s="2">
        <f>IF(ISERROR(I77-H77),"нд",I77-H77)</f>
        <v>-2.3496999999999999</v>
      </c>
      <c r="U77" s="41"/>
      <c r="V77" s="26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8"/>
      <c r="AM77" s="9"/>
    </row>
    <row r="78" spans="1:39" ht="38.25" x14ac:dyDescent="0.25">
      <c r="A78" s="30" t="s">
        <v>87</v>
      </c>
      <c r="B78" s="31" t="s">
        <v>139</v>
      </c>
      <c r="C78" s="32" t="s">
        <v>23</v>
      </c>
      <c r="D78" s="39">
        <v>7.6999999999999999E-2</v>
      </c>
      <c r="E78" s="39">
        <v>0</v>
      </c>
      <c r="F78" s="39">
        <v>7.6999999999999999E-2</v>
      </c>
      <c r="G78" s="39">
        <v>0.5796</v>
      </c>
      <c r="H78" s="39">
        <f>IF(ISERROR(J78+L78+N78+P78),"нд",J78+L78+N78+P78)</f>
        <v>0.1449</v>
      </c>
      <c r="I78" s="39">
        <f>K78+M78+O78+Q78</f>
        <v>0</v>
      </c>
      <c r="J78" s="39">
        <v>0.1449</v>
      </c>
      <c r="K78" s="39">
        <v>0</v>
      </c>
      <c r="L78" s="39"/>
      <c r="M78" s="39"/>
      <c r="N78" s="39"/>
      <c r="O78" s="39"/>
      <c r="P78" s="39"/>
      <c r="Q78" s="39"/>
      <c r="R78" s="39" t="s">
        <v>124</v>
      </c>
      <c r="S78" s="39">
        <f>IF(H78="нд","нд",G78-I78)</f>
        <v>0.5796</v>
      </c>
      <c r="T78" s="39">
        <f>IF(ISERROR(I78-H78),"нд",I78-H78)</f>
        <v>-0.1449</v>
      </c>
      <c r="U78" s="43">
        <f>IF(T78="нд","нд",IFERROR(T78/H78*100,IF(I78&gt;0,100,0)))</f>
        <v>-100</v>
      </c>
      <c r="V78" s="32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8"/>
      <c r="AM78" s="9"/>
    </row>
    <row r="79" spans="1:39" x14ac:dyDescent="0.25">
      <c r="A79" s="30" t="s">
        <v>87</v>
      </c>
      <c r="B79" s="31" t="s">
        <v>140</v>
      </c>
      <c r="C79" s="32" t="s">
        <v>141</v>
      </c>
      <c r="D79" s="39">
        <v>0.1452</v>
      </c>
      <c r="E79" s="39">
        <v>0</v>
      </c>
      <c r="F79" s="39">
        <v>0.1452</v>
      </c>
      <c r="G79" s="39">
        <v>0.79310000000000003</v>
      </c>
      <c r="H79" s="39">
        <f>IF(ISERROR(J79+L79+N79+P79),"нд",J79+L79+N79+P79)</f>
        <v>0.79310000000000003</v>
      </c>
      <c r="I79" s="39">
        <f>K79+M79+O79+Q79</f>
        <v>0</v>
      </c>
      <c r="J79" s="39">
        <v>0.79310000000000003</v>
      </c>
      <c r="K79" s="39">
        <v>0</v>
      </c>
      <c r="L79" s="39"/>
      <c r="M79" s="39"/>
      <c r="N79" s="39"/>
      <c r="O79" s="39"/>
      <c r="P79" s="39"/>
      <c r="Q79" s="39"/>
      <c r="R79" s="39" t="s">
        <v>124</v>
      </c>
      <c r="S79" s="39">
        <f>IF(H79="нд","нд",G79-I79)</f>
        <v>0.79310000000000003</v>
      </c>
      <c r="T79" s="39">
        <f>IF(ISERROR(I79-H79),"нд",I79-H79)</f>
        <v>-0.79310000000000003</v>
      </c>
      <c r="U79" s="43">
        <f>IF(T79="нд","нд",IFERROR(T79/H79*100,IF(I79&gt;0,100,0)))</f>
        <v>-100</v>
      </c>
      <c r="V79" s="32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8"/>
      <c r="AM79" s="9"/>
    </row>
    <row r="80" spans="1:39" ht="25.5" x14ac:dyDescent="0.25">
      <c r="A80" s="30" t="s">
        <v>87</v>
      </c>
      <c r="B80" s="31" t="s">
        <v>142</v>
      </c>
      <c r="C80" s="32" t="s">
        <v>143</v>
      </c>
      <c r="D80" s="39">
        <v>0.5131</v>
      </c>
      <c r="E80" s="39">
        <v>0</v>
      </c>
      <c r="F80" s="39">
        <v>0.5131</v>
      </c>
      <c r="G80" s="39">
        <v>2.8233000000000001</v>
      </c>
      <c r="H80" s="39">
        <f>IF(ISERROR(J80+L80+N80+P80),"нд",J80+L80+N80+P80)</f>
        <v>1.4117</v>
      </c>
      <c r="I80" s="39">
        <f>K80+M80+O80+Q80</f>
        <v>0</v>
      </c>
      <c r="J80" s="39">
        <v>1.4117</v>
      </c>
      <c r="K80" s="39">
        <v>0</v>
      </c>
      <c r="L80" s="39"/>
      <c r="M80" s="39"/>
      <c r="N80" s="39"/>
      <c r="O80" s="39"/>
      <c r="P80" s="39"/>
      <c r="Q80" s="39"/>
      <c r="R80" s="39" t="s">
        <v>124</v>
      </c>
      <c r="S80" s="39">
        <f>IF(H80="нд","нд",G80-I80)</f>
        <v>2.8233000000000001</v>
      </c>
      <c r="T80" s="39">
        <f>IF(ISERROR(I80-H80),"нд",I80-H80)</f>
        <v>-1.4117</v>
      </c>
      <c r="U80" s="43">
        <f>IF(T80="нд","нд",IFERROR(T80/H80*100,IF(I80&gt;0,100,0)))</f>
        <v>-100</v>
      </c>
      <c r="V80" s="48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8"/>
      <c r="AM80" s="9"/>
    </row>
    <row r="81" spans="1:39" x14ac:dyDescent="0.25">
      <c r="A81" s="28" t="s">
        <v>123</v>
      </c>
      <c r="B81" s="29" t="s">
        <v>123</v>
      </c>
      <c r="C81" s="26"/>
      <c r="D81" s="2"/>
      <c r="E81" s="2"/>
      <c r="F81" s="26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41"/>
      <c r="V81" s="26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8"/>
      <c r="AM81" s="9"/>
    </row>
    <row r="82" spans="1:39" ht="25.5" x14ac:dyDescent="0.25">
      <c r="A82" s="28" t="s">
        <v>89</v>
      </c>
      <c r="B82" s="29" t="s">
        <v>90</v>
      </c>
      <c r="C82" s="26" t="s">
        <v>19</v>
      </c>
      <c r="D82" s="2">
        <v>0</v>
      </c>
      <c r="E82" s="2">
        <v>0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"/>
      <c r="S82" s="2">
        <v>0</v>
      </c>
      <c r="T82" s="2">
        <v>0</v>
      </c>
      <c r="U82" s="41"/>
      <c r="V82" s="26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8"/>
      <c r="AM82" s="9"/>
    </row>
    <row r="83" spans="1:39" x14ac:dyDescent="0.25">
      <c r="A83" s="28" t="s">
        <v>123</v>
      </c>
      <c r="B83" s="29" t="s">
        <v>123</v>
      </c>
      <c r="C83" s="26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41"/>
      <c r="V83" s="26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8"/>
      <c r="AM83" s="9"/>
    </row>
    <row r="84" spans="1:39" ht="25.5" x14ac:dyDescent="0.25">
      <c r="A84" s="28" t="s">
        <v>91</v>
      </c>
      <c r="B84" s="29" t="s">
        <v>92</v>
      </c>
      <c r="C84" s="26" t="s">
        <v>19</v>
      </c>
      <c r="D84" s="2">
        <v>0</v>
      </c>
      <c r="E84" s="2">
        <v>0</v>
      </c>
      <c r="F84" s="2">
        <v>0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R84" s="2"/>
      <c r="S84" s="2">
        <v>0</v>
      </c>
      <c r="T84" s="2">
        <v>0</v>
      </c>
      <c r="U84" s="41"/>
      <c r="V84" s="26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8"/>
      <c r="AM84" s="9"/>
    </row>
    <row r="85" spans="1:39" x14ac:dyDescent="0.25">
      <c r="A85" s="28" t="s">
        <v>123</v>
      </c>
      <c r="B85" s="29" t="s">
        <v>123</v>
      </c>
      <c r="C85" s="26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41"/>
      <c r="V85" s="26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8"/>
      <c r="AM85" s="9"/>
    </row>
    <row r="86" spans="1:39" ht="25.5" x14ac:dyDescent="0.25">
      <c r="A86" s="28" t="s">
        <v>93</v>
      </c>
      <c r="B86" s="29" t="s">
        <v>94</v>
      </c>
      <c r="C86" s="26" t="s">
        <v>19</v>
      </c>
      <c r="D86" s="2">
        <v>0</v>
      </c>
      <c r="E86" s="2">
        <v>0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2"/>
      <c r="S86" s="2">
        <v>0</v>
      </c>
      <c r="T86" s="2">
        <v>0</v>
      </c>
      <c r="U86" s="41"/>
      <c r="V86" s="26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8"/>
      <c r="AM86" s="9"/>
    </row>
    <row r="87" spans="1:39" x14ac:dyDescent="0.25">
      <c r="A87" s="28" t="s">
        <v>123</v>
      </c>
      <c r="B87" s="29" t="s">
        <v>123</v>
      </c>
      <c r="C87" s="26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41"/>
      <c r="V87" s="26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8"/>
      <c r="AM87" s="9"/>
    </row>
    <row r="88" spans="1:39" ht="38.25" x14ac:dyDescent="0.25">
      <c r="A88" s="28" t="s">
        <v>95</v>
      </c>
      <c r="B88" s="29" t="s">
        <v>96</v>
      </c>
      <c r="C88" s="26" t="s">
        <v>19</v>
      </c>
      <c r="D88" s="2">
        <v>0</v>
      </c>
      <c r="E88" s="2">
        <v>0</v>
      </c>
      <c r="F88" s="2">
        <v>0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0</v>
      </c>
      <c r="R88" s="2"/>
      <c r="S88" s="2">
        <v>0</v>
      </c>
      <c r="T88" s="2">
        <v>0</v>
      </c>
      <c r="U88" s="41"/>
      <c r="V88" s="26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8"/>
      <c r="AM88" s="9"/>
    </row>
    <row r="89" spans="1:39" x14ac:dyDescent="0.25">
      <c r="A89" s="28" t="s">
        <v>123</v>
      </c>
      <c r="B89" s="29" t="s">
        <v>123</v>
      </c>
      <c r="C89" s="26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41"/>
      <c r="V89" s="26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8"/>
      <c r="AM89" s="9"/>
    </row>
    <row r="90" spans="1:39" ht="38.25" x14ac:dyDescent="0.25">
      <c r="A90" s="28" t="s">
        <v>97</v>
      </c>
      <c r="B90" s="29" t="s">
        <v>98</v>
      </c>
      <c r="C90" s="26" t="s">
        <v>19</v>
      </c>
      <c r="D90" s="2">
        <v>0</v>
      </c>
      <c r="E90" s="2">
        <v>0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2"/>
      <c r="S90" s="2">
        <v>0</v>
      </c>
      <c r="T90" s="2">
        <v>0</v>
      </c>
      <c r="U90" s="41"/>
      <c r="V90" s="26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8"/>
      <c r="AM90" s="9"/>
    </row>
    <row r="91" spans="1:39" x14ac:dyDescent="0.25">
      <c r="A91" s="28" t="s">
        <v>123</v>
      </c>
      <c r="B91" s="29" t="s">
        <v>123</v>
      </c>
      <c r="C91" s="26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41"/>
      <c r="V91" s="26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8"/>
      <c r="AM91" s="9"/>
    </row>
    <row r="92" spans="1:39" ht="38.25" x14ac:dyDescent="0.25">
      <c r="A92" s="28" t="s">
        <v>99</v>
      </c>
      <c r="B92" s="29" t="s">
        <v>100</v>
      </c>
      <c r="C92" s="26" t="s">
        <v>19</v>
      </c>
      <c r="D92" s="2">
        <v>0</v>
      </c>
      <c r="E92" s="2">
        <v>0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">
        <v>0</v>
      </c>
      <c r="O92" s="2">
        <v>0</v>
      </c>
      <c r="P92" s="2">
        <v>0</v>
      </c>
      <c r="Q92" s="2">
        <v>0</v>
      </c>
      <c r="R92" s="2"/>
      <c r="S92" s="2">
        <v>0</v>
      </c>
      <c r="T92" s="2">
        <v>0</v>
      </c>
      <c r="U92" s="41"/>
      <c r="V92" s="26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8"/>
      <c r="AM92" s="9"/>
    </row>
    <row r="93" spans="1:39" x14ac:dyDescent="0.25">
      <c r="A93" s="28" t="s">
        <v>123</v>
      </c>
      <c r="B93" s="29" t="s">
        <v>123</v>
      </c>
      <c r="C93" s="26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41"/>
      <c r="V93" s="26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8"/>
      <c r="AM93" s="9"/>
    </row>
    <row r="94" spans="1:39" ht="38.25" x14ac:dyDescent="0.25">
      <c r="A94" s="28" t="s">
        <v>101</v>
      </c>
      <c r="B94" s="29" t="s">
        <v>102</v>
      </c>
      <c r="C94" s="26" t="s">
        <v>19</v>
      </c>
      <c r="D94" s="2">
        <v>0</v>
      </c>
      <c r="E94" s="2">
        <v>0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  <c r="Q94" s="2">
        <v>0</v>
      </c>
      <c r="R94" s="2"/>
      <c r="S94" s="2">
        <v>0</v>
      </c>
      <c r="T94" s="2">
        <v>0</v>
      </c>
      <c r="U94" s="41"/>
      <c r="V94" s="26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8"/>
      <c r="AM94" s="9"/>
    </row>
    <row r="95" spans="1:39" x14ac:dyDescent="0.25">
      <c r="A95" s="28" t="s">
        <v>123</v>
      </c>
      <c r="B95" s="29" t="s">
        <v>123</v>
      </c>
      <c r="C95" s="26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41"/>
      <c r="V95" s="26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8"/>
      <c r="AM95" s="9"/>
    </row>
    <row r="96" spans="1:39" ht="38.25" x14ac:dyDescent="0.25">
      <c r="A96" s="28" t="s">
        <v>103</v>
      </c>
      <c r="B96" s="29" t="s">
        <v>104</v>
      </c>
      <c r="C96" s="26" t="s">
        <v>19</v>
      </c>
      <c r="D96" s="2">
        <v>0</v>
      </c>
      <c r="E96" s="2">
        <v>0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  <c r="Q96" s="2">
        <v>0</v>
      </c>
      <c r="R96" s="2"/>
      <c r="S96" s="2">
        <v>0</v>
      </c>
      <c r="T96" s="2">
        <v>0</v>
      </c>
      <c r="U96" s="41"/>
      <c r="V96" s="26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8"/>
      <c r="AM96" s="9"/>
    </row>
    <row r="97" spans="1:39" ht="25.5" x14ac:dyDescent="0.25">
      <c r="A97" s="28" t="s">
        <v>105</v>
      </c>
      <c r="B97" s="29" t="s">
        <v>106</v>
      </c>
      <c r="C97" s="26" t="s">
        <v>19</v>
      </c>
      <c r="D97" s="2">
        <v>0</v>
      </c>
      <c r="E97" s="2">
        <v>0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0</v>
      </c>
      <c r="R97" s="2"/>
      <c r="S97" s="2">
        <v>0</v>
      </c>
      <c r="T97" s="2">
        <v>0</v>
      </c>
      <c r="U97" s="41"/>
      <c r="V97" s="26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8"/>
      <c r="AM97" s="9"/>
    </row>
    <row r="98" spans="1:39" x14ac:dyDescent="0.25">
      <c r="A98" s="28" t="s">
        <v>123</v>
      </c>
      <c r="B98" s="29" t="s">
        <v>123</v>
      </c>
      <c r="C98" s="26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41"/>
      <c r="V98" s="26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8"/>
      <c r="AM98" s="9"/>
    </row>
    <row r="99" spans="1:39" ht="38.25" x14ac:dyDescent="0.25">
      <c r="A99" s="28" t="s">
        <v>107</v>
      </c>
      <c r="B99" s="29" t="s">
        <v>108</v>
      </c>
      <c r="C99" s="26" t="s">
        <v>19</v>
      </c>
      <c r="D99" s="2">
        <v>0</v>
      </c>
      <c r="E99" s="2">
        <v>0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  <c r="P99" s="2">
        <v>0</v>
      </c>
      <c r="Q99" s="2">
        <v>0</v>
      </c>
      <c r="R99" s="2"/>
      <c r="S99" s="2">
        <v>0</v>
      </c>
      <c r="T99" s="2">
        <v>0</v>
      </c>
      <c r="U99" s="41"/>
      <c r="V99" s="26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8"/>
      <c r="AM99" s="9"/>
    </row>
    <row r="100" spans="1:39" x14ac:dyDescent="0.25">
      <c r="A100" s="28" t="s">
        <v>123</v>
      </c>
      <c r="B100" s="29" t="s">
        <v>123</v>
      </c>
      <c r="C100" s="26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41"/>
      <c r="V100" s="26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8"/>
      <c r="AM100" s="9"/>
    </row>
    <row r="101" spans="1:39" ht="51" x14ac:dyDescent="0.25">
      <c r="A101" s="34" t="s">
        <v>22</v>
      </c>
      <c r="B101" s="35" t="s">
        <v>109</v>
      </c>
      <c r="C101" s="24" t="s">
        <v>19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/>
      <c r="S101" s="1">
        <v>0</v>
      </c>
      <c r="T101" s="1">
        <v>0</v>
      </c>
      <c r="U101" s="40"/>
      <c r="V101" s="2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5"/>
      <c r="AM101" s="6"/>
    </row>
    <row r="102" spans="1:39" ht="38.25" x14ac:dyDescent="0.25">
      <c r="A102" s="28" t="s">
        <v>110</v>
      </c>
      <c r="B102" s="29" t="s">
        <v>111</v>
      </c>
      <c r="C102" s="26" t="s">
        <v>19</v>
      </c>
      <c r="D102" s="2">
        <v>0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2">
        <v>0</v>
      </c>
      <c r="O102" s="2">
        <v>0</v>
      </c>
      <c r="P102" s="2">
        <v>0</v>
      </c>
      <c r="Q102" s="2">
        <v>0</v>
      </c>
      <c r="R102" s="2"/>
      <c r="S102" s="2">
        <v>0</v>
      </c>
      <c r="T102" s="2">
        <v>0</v>
      </c>
      <c r="U102" s="41"/>
      <c r="V102" s="26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8"/>
      <c r="AM102" s="9"/>
    </row>
    <row r="103" spans="1:39" x14ac:dyDescent="0.25">
      <c r="A103" s="28" t="s">
        <v>123</v>
      </c>
      <c r="B103" s="36" t="s">
        <v>123</v>
      </c>
      <c r="C103" s="26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41"/>
      <c r="V103" s="26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8"/>
      <c r="AM103" s="9"/>
    </row>
    <row r="104" spans="1:39" ht="38.25" x14ac:dyDescent="0.25">
      <c r="A104" s="28" t="s">
        <v>112</v>
      </c>
      <c r="B104" s="29" t="s">
        <v>113</v>
      </c>
      <c r="C104" s="26" t="s">
        <v>19</v>
      </c>
      <c r="D104" s="2">
        <v>0</v>
      </c>
      <c r="E104" s="2">
        <v>0</v>
      </c>
      <c r="F104" s="2">
        <v>0</v>
      </c>
      <c r="G104" s="2">
        <v>0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  <c r="Q104" s="2">
        <v>0</v>
      </c>
      <c r="R104" s="2"/>
      <c r="S104" s="2">
        <v>0</v>
      </c>
      <c r="T104" s="2">
        <v>0</v>
      </c>
      <c r="U104" s="41"/>
      <c r="V104" s="26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8"/>
      <c r="AM104" s="9"/>
    </row>
    <row r="105" spans="1:39" x14ac:dyDescent="0.25">
      <c r="A105" s="28" t="s">
        <v>123</v>
      </c>
      <c r="B105" s="36" t="s">
        <v>123</v>
      </c>
      <c r="C105" s="26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41"/>
      <c r="V105" s="26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8"/>
      <c r="AM105" s="9"/>
    </row>
    <row r="106" spans="1:39" ht="25.5" x14ac:dyDescent="0.25">
      <c r="A106" s="34" t="s">
        <v>24</v>
      </c>
      <c r="B106" s="35" t="s">
        <v>114</v>
      </c>
      <c r="C106" s="24" t="s">
        <v>19</v>
      </c>
      <c r="D106" s="1">
        <f>SUM(D107:D108)</f>
        <v>0</v>
      </c>
      <c r="E106" s="1">
        <f>SUM(E107:E108)</f>
        <v>2.8717999999999999</v>
      </c>
      <c r="F106" s="1">
        <f>SUM(F107:F108)</f>
        <v>0</v>
      </c>
      <c r="G106" s="1">
        <f>SUM(G107:G108)</f>
        <v>0</v>
      </c>
      <c r="H106" s="1">
        <f>SUM(H107:H108)</f>
        <v>0</v>
      </c>
      <c r="I106" s="1">
        <f>SUM(I107:I108)</f>
        <v>0</v>
      </c>
      <c r="J106" s="1">
        <f>SUM(J107:J108)</f>
        <v>0</v>
      </c>
      <c r="K106" s="1">
        <f>SUM(K107:K108)</f>
        <v>0</v>
      </c>
      <c r="L106" s="1">
        <f>SUM(L107:L108)</f>
        <v>0</v>
      </c>
      <c r="M106" s="1">
        <f>SUM(M107:M108)</f>
        <v>0</v>
      </c>
      <c r="N106" s="1">
        <f>SUM(N107:N108)</f>
        <v>0</v>
      </c>
      <c r="O106" s="1">
        <f>SUM(O107:O108)</f>
        <v>0</v>
      </c>
      <c r="P106" s="1">
        <f>SUM(P107:P108)</f>
        <v>0</v>
      </c>
      <c r="Q106" s="1">
        <f>SUM(Q107:Q108)</f>
        <v>0</v>
      </c>
      <c r="R106" s="1"/>
      <c r="S106" s="1">
        <f>SUM(S107:S108)</f>
        <v>0</v>
      </c>
      <c r="T106" s="1">
        <f>IF(ISERROR(I106-H106),"нд",I106-H106)</f>
        <v>0</v>
      </c>
      <c r="U106" s="40"/>
      <c r="V106" s="2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5"/>
      <c r="AM106" s="6"/>
    </row>
    <row r="107" spans="1:39" ht="25.5" x14ac:dyDescent="0.25">
      <c r="A107" s="30" t="s">
        <v>24</v>
      </c>
      <c r="B107" s="31" t="s">
        <v>144</v>
      </c>
      <c r="C107" s="32" t="s">
        <v>145</v>
      </c>
      <c r="D107" s="39" t="s">
        <v>124</v>
      </c>
      <c r="E107" s="39">
        <v>2.8717999999999999</v>
      </c>
      <c r="F107" s="39">
        <v>0</v>
      </c>
      <c r="G107" s="39">
        <v>0</v>
      </c>
      <c r="H107" s="39">
        <f>IF(ISERROR(J107+L107+N107+P107),"нд",J107+L107+N107+P107)</f>
        <v>0</v>
      </c>
      <c r="I107" s="39">
        <f>K107+M107+O107+Q107</f>
        <v>0</v>
      </c>
      <c r="J107" s="39">
        <v>0</v>
      </c>
      <c r="K107" s="39">
        <v>0</v>
      </c>
      <c r="L107" s="39"/>
      <c r="M107" s="39"/>
      <c r="N107" s="39"/>
      <c r="O107" s="39"/>
      <c r="P107" s="39"/>
      <c r="Q107" s="39"/>
      <c r="R107" s="39" t="s">
        <v>124</v>
      </c>
      <c r="S107" s="39">
        <f>IF(H107="нд","нд",G107-I107)</f>
        <v>0</v>
      </c>
      <c r="T107" s="39">
        <f>IF(ISERROR(I107-H107),"нд",I107-H107)</f>
        <v>0</v>
      </c>
      <c r="U107" s="43">
        <f>IF(T107="нд","нд",IFERROR(T107/H107*100,IF(I107&gt;0,100,0)))</f>
        <v>0</v>
      </c>
      <c r="V107" s="32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8"/>
      <c r="AM107" s="9"/>
    </row>
    <row r="108" spans="1:39" x14ac:dyDescent="0.25">
      <c r="A108" s="28" t="s">
        <v>123</v>
      </c>
      <c r="B108" s="36" t="s">
        <v>123</v>
      </c>
      <c r="C108" s="37"/>
      <c r="D108" s="3"/>
      <c r="E108" s="3"/>
      <c r="F108" s="46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42"/>
      <c r="V108" s="37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1"/>
      <c r="AM108" s="12"/>
    </row>
    <row r="109" spans="1:39" ht="26.25" x14ac:dyDescent="0.25">
      <c r="A109" s="34" t="s">
        <v>25</v>
      </c>
      <c r="B109" s="38" t="s">
        <v>115</v>
      </c>
      <c r="C109" s="24" t="s">
        <v>19</v>
      </c>
      <c r="D109" s="1">
        <v>0</v>
      </c>
      <c r="E109" s="1">
        <v>0</v>
      </c>
      <c r="F109" s="24"/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/>
      <c r="S109" s="1">
        <v>0</v>
      </c>
      <c r="T109" s="1">
        <v>0</v>
      </c>
      <c r="U109" s="40"/>
      <c r="V109" s="2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5"/>
      <c r="AM109" s="6"/>
    </row>
    <row r="110" spans="1:39" x14ac:dyDescent="0.25">
      <c r="A110" s="28" t="s">
        <v>123</v>
      </c>
      <c r="B110" s="36" t="s">
        <v>123</v>
      </c>
      <c r="C110" s="37"/>
      <c r="D110" s="3"/>
      <c r="E110" s="3"/>
      <c r="F110" s="46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42"/>
      <c r="V110" s="37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1"/>
      <c r="AM110" s="12"/>
    </row>
    <row r="111" spans="1:39" ht="25.5" x14ac:dyDescent="0.25">
      <c r="A111" s="34" t="s">
        <v>116</v>
      </c>
      <c r="B111" s="35" t="s">
        <v>117</v>
      </c>
      <c r="C111" s="24" t="s">
        <v>19</v>
      </c>
      <c r="D111" s="1">
        <f>SUM(D112:D115)</f>
        <v>0</v>
      </c>
      <c r="E111" s="1">
        <f>SUM(E112:E115)</f>
        <v>0</v>
      </c>
      <c r="F111" s="24"/>
      <c r="G111" s="1">
        <f>SUM(G112:G115)</f>
        <v>7.5404999999999998</v>
      </c>
      <c r="H111" s="1">
        <f>SUM(H112:H115)</f>
        <v>7.5404999999999998</v>
      </c>
      <c r="I111" s="1">
        <f>SUM(I112:I115)</f>
        <v>8.782</v>
      </c>
      <c r="J111" s="1">
        <f>SUM(J112:J115)</f>
        <v>7.5404999999999998</v>
      </c>
      <c r="K111" s="1">
        <f>SUM(K112:K115)</f>
        <v>8.782</v>
      </c>
      <c r="L111" s="1">
        <f>SUM(L112:L115)</f>
        <v>0</v>
      </c>
      <c r="M111" s="1">
        <f>SUM(M112:M115)</f>
        <v>0</v>
      </c>
      <c r="N111" s="1">
        <f>SUM(N112:N115)</f>
        <v>0</v>
      </c>
      <c r="O111" s="1">
        <f>SUM(O112:O115)</f>
        <v>0</v>
      </c>
      <c r="P111" s="1">
        <f>SUM(P112:P115)</f>
        <v>0</v>
      </c>
      <c r="Q111" s="1">
        <f>SUM(Q112:Q115)</f>
        <v>0</v>
      </c>
      <c r="R111" s="1"/>
      <c r="S111" s="1">
        <f>SUM(S112:S115)</f>
        <v>-1.2414999999999994</v>
      </c>
      <c r="T111" s="1">
        <f>IF(ISERROR(I111-H111),"нд",I111-H111)</f>
        <v>1.2415000000000003</v>
      </c>
      <c r="U111" s="40"/>
      <c r="V111" s="2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5"/>
      <c r="AM111" s="6"/>
    </row>
    <row r="112" spans="1:39" x14ac:dyDescent="0.25">
      <c r="A112" s="30" t="s">
        <v>116</v>
      </c>
      <c r="B112" s="33" t="s">
        <v>118</v>
      </c>
      <c r="C112" s="32" t="s">
        <v>26</v>
      </c>
      <c r="D112" s="39" t="s">
        <v>124</v>
      </c>
      <c r="E112" s="39">
        <v>0</v>
      </c>
      <c r="F112" s="39" t="s">
        <v>124</v>
      </c>
      <c r="G112" s="39">
        <v>0.33929999999999999</v>
      </c>
      <c r="H112" s="39">
        <f>IF(ISERROR(J112+L112+N112+P112),"нд",J112+L112+N112+P112)</f>
        <v>0.33929999999999999</v>
      </c>
      <c r="I112" s="39">
        <f>K112+M112+O112+Q112</f>
        <v>7.2800000000000004E-2</v>
      </c>
      <c r="J112" s="39">
        <v>0.33929999999999999</v>
      </c>
      <c r="K112" s="39">
        <v>7.2800000000000004E-2</v>
      </c>
      <c r="L112" s="39"/>
      <c r="M112" s="39"/>
      <c r="N112" s="39"/>
      <c r="O112" s="39"/>
      <c r="P112" s="39"/>
      <c r="Q112" s="39"/>
      <c r="R112" s="39" t="s">
        <v>124</v>
      </c>
      <c r="S112" s="39">
        <f>IF(H112="нд","нд",G112-I112)</f>
        <v>0.26649999999999996</v>
      </c>
      <c r="T112" s="39">
        <f>IF(ISERROR(I112-H112),"нд",I112-H112)</f>
        <v>-0.26649999999999996</v>
      </c>
      <c r="U112" s="43">
        <f>IF(T112="нд","нд",IFERROR(T112/H112*100,IF(I112&gt;0,100,0)))</f>
        <v>-78.544061302681982</v>
      </c>
      <c r="V112" s="4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8"/>
      <c r="AM112" s="9"/>
    </row>
    <row r="113" spans="1:39" x14ac:dyDescent="0.25">
      <c r="A113" s="30" t="s">
        <v>116</v>
      </c>
      <c r="B113" s="31" t="s">
        <v>146</v>
      </c>
      <c r="C113" s="32" t="s">
        <v>147</v>
      </c>
      <c r="D113" s="32" t="s">
        <v>124</v>
      </c>
      <c r="E113" s="39">
        <v>0</v>
      </c>
      <c r="F113" s="32" t="s">
        <v>124</v>
      </c>
      <c r="G113" s="39">
        <v>6.5629999999999997</v>
      </c>
      <c r="H113" s="39">
        <f>IF(ISERROR(J113+L113+N113+P113),"нд",J113+L113+N113+P113)</f>
        <v>6.5629999999999997</v>
      </c>
      <c r="I113" s="39">
        <f>K113+M113+O113+Q113</f>
        <v>8.7091999999999992</v>
      </c>
      <c r="J113" s="39">
        <v>6.5629999999999997</v>
      </c>
      <c r="K113" s="39">
        <v>8.7091999999999992</v>
      </c>
      <c r="L113" s="39"/>
      <c r="M113" s="39"/>
      <c r="N113" s="39"/>
      <c r="O113" s="39"/>
      <c r="P113" s="39"/>
      <c r="Q113" s="39"/>
      <c r="R113" s="32" t="s">
        <v>124</v>
      </c>
      <c r="S113" s="39">
        <f>IF(H113="нд","нд",G113-I113)</f>
        <v>-2.1461999999999994</v>
      </c>
      <c r="T113" s="39">
        <f>IF(ISERROR(I113-H113),"нд",I113-H113)</f>
        <v>2.1461999999999994</v>
      </c>
      <c r="U113" s="43">
        <f>IF(T113="нд","нд",IFERROR(T113/H113*100,IF(I113&gt;0,100,0)))</f>
        <v>32.701508456498544</v>
      </c>
      <c r="V113" s="32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8"/>
      <c r="AM113" s="9"/>
    </row>
    <row r="114" spans="1:39" x14ac:dyDescent="0.25">
      <c r="A114" s="30" t="s">
        <v>116</v>
      </c>
      <c r="B114" s="33" t="s">
        <v>148</v>
      </c>
      <c r="C114" s="32" t="s">
        <v>149</v>
      </c>
      <c r="D114" s="32" t="s">
        <v>124</v>
      </c>
      <c r="E114" s="39">
        <v>0</v>
      </c>
      <c r="F114" s="32" t="s">
        <v>124</v>
      </c>
      <c r="G114" s="39">
        <v>0.63819999999999999</v>
      </c>
      <c r="H114" s="39">
        <f>IF(ISERROR(J114+L114+N114+P114),"нд",J114+L114+N114+P114)</f>
        <v>0.63819999999999999</v>
      </c>
      <c r="I114" s="39">
        <f>K114+M114+O114+Q114</f>
        <v>0</v>
      </c>
      <c r="J114" s="39">
        <v>0.63819999999999999</v>
      </c>
      <c r="K114" s="39">
        <v>0</v>
      </c>
      <c r="L114" s="39"/>
      <c r="M114" s="39"/>
      <c r="N114" s="39"/>
      <c r="O114" s="39"/>
      <c r="P114" s="39"/>
      <c r="Q114" s="39"/>
      <c r="R114" s="32" t="s">
        <v>124</v>
      </c>
      <c r="S114" s="39">
        <f>IF(H114="нд","нд",G114-I114)</f>
        <v>0.63819999999999999</v>
      </c>
      <c r="T114" s="39">
        <f>IF(ISERROR(I114-H114),"нд",I114-H114)</f>
        <v>-0.63819999999999999</v>
      </c>
      <c r="U114" s="43">
        <f>IF(T114="нд","нд",IFERROR(T114/H114*100,IF(I114&gt;0,100,0)))</f>
        <v>-100</v>
      </c>
      <c r="V114" s="4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8"/>
      <c r="AM114" s="9"/>
    </row>
    <row r="115" spans="1:39" x14ac:dyDescent="0.25">
      <c r="A115" s="28" t="s">
        <v>123</v>
      </c>
      <c r="B115" s="36" t="s">
        <v>123</v>
      </c>
      <c r="C115" s="37"/>
      <c r="D115" s="3"/>
      <c r="E115" s="3"/>
      <c r="F115" s="46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42"/>
      <c r="V115" s="37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1"/>
      <c r="AM115" s="12"/>
    </row>
    <row r="116" spans="1:39" x14ac:dyDescent="0.25"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</row>
  </sheetData>
  <mergeCells count="24">
    <mergeCell ref="V15:V17"/>
    <mergeCell ref="F16:F17"/>
    <mergeCell ref="P16:Q16"/>
    <mergeCell ref="R16:R17"/>
    <mergeCell ref="S16:S17"/>
    <mergeCell ref="F15:G15"/>
    <mergeCell ref="H15:Q15"/>
    <mergeCell ref="R15:S15"/>
    <mergeCell ref="T15:U16"/>
    <mergeCell ref="N16:O16"/>
    <mergeCell ref="G16:G17"/>
    <mergeCell ref="H16:I16"/>
    <mergeCell ref="J16:K16"/>
    <mergeCell ref="L16:M16"/>
    <mergeCell ref="A15:A17"/>
    <mergeCell ref="B15:B17"/>
    <mergeCell ref="C15:C17"/>
    <mergeCell ref="D15:D17"/>
    <mergeCell ref="E15:E17"/>
    <mergeCell ref="A12:V12"/>
    <mergeCell ref="A10:V10"/>
    <mergeCell ref="A7:V7"/>
    <mergeCell ref="A4:V4"/>
    <mergeCell ref="A5:V5"/>
  </mergeCells>
  <conditionalFormatting sqref="D115:U115 E78:E80 D108:U111 D68:U77 D19:U65 D81:U106 D112:G114 W19:AL115 D107:G107 D66:F67">
    <cfRule type="cellIs" dxfId="22" priority="77" operator="equal">
      <formula>0</formula>
    </cfRule>
  </conditionalFormatting>
  <conditionalFormatting sqref="G78:G80 J112:R112 J114:Q114 J107:R107 J78:R80 J66:R67 K113:Q113">
    <cfRule type="cellIs" dxfId="21" priority="75" operator="equal">
      <formula>0</formula>
    </cfRule>
  </conditionalFormatting>
  <conditionalFormatting sqref="T66:T67">
    <cfRule type="cellIs" dxfId="20" priority="59" operator="equal">
      <formula>0</formula>
    </cfRule>
  </conditionalFormatting>
  <conditionalFormatting sqref="U66:U67">
    <cfRule type="cellIs" dxfId="19" priority="58" operator="equal">
      <formula>0</formula>
    </cfRule>
  </conditionalFormatting>
  <conditionalFormatting sqref="T78:T80">
    <cfRule type="cellIs" dxfId="18" priority="51" operator="equal">
      <formula>0</formula>
    </cfRule>
  </conditionalFormatting>
  <conditionalFormatting sqref="U78:U80">
    <cfRule type="cellIs" dxfId="17" priority="50" operator="equal">
      <formula>0</formula>
    </cfRule>
  </conditionalFormatting>
  <conditionalFormatting sqref="T107">
    <cfRule type="cellIs" dxfId="16" priority="49" operator="equal">
      <formula>0</formula>
    </cfRule>
  </conditionalFormatting>
  <conditionalFormatting sqref="U107">
    <cfRule type="cellIs" dxfId="15" priority="48" operator="equal">
      <formula>0</formula>
    </cfRule>
  </conditionalFormatting>
  <conditionalFormatting sqref="T112:T114">
    <cfRule type="cellIs" dxfId="14" priority="47" operator="equal">
      <formula>0</formula>
    </cfRule>
  </conditionalFormatting>
  <conditionalFormatting sqref="U112:U114">
    <cfRule type="cellIs" dxfId="13" priority="46" operator="equal">
      <formula>0</formula>
    </cfRule>
  </conditionalFormatting>
  <conditionalFormatting sqref="H66:I67">
    <cfRule type="cellIs" dxfId="12" priority="44" operator="equal">
      <formula>0</formula>
    </cfRule>
  </conditionalFormatting>
  <conditionalFormatting sqref="H78:I80">
    <cfRule type="cellIs" dxfId="11" priority="39" operator="equal">
      <formula>0</formula>
    </cfRule>
  </conditionalFormatting>
  <conditionalFormatting sqref="H107:I107">
    <cfRule type="cellIs" dxfId="10" priority="38" operator="equal">
      <formula>0</formula>
    </cfRule>
  </conditionalFormatting>
  <conditionalFormatting sqref="H112:I114">
    <cfRule type="cellIs" dxfId="9" priority="37" operator="equal">
      <formula>0</formula>
    </cfRule>
  </conditionalFormatting>
  <conditionalFormatting sqref="S66:S67">
    <cfRule type="cellIs" dxfId="8" priority="35" operator="equal">
      <formula>0</formula>
    </cfRule>
  </conditionalFormatting>
  <conditionalFormatting sqref="S78:S80">
    <cfRule type="cellIs" dxfId="7" priority="30" operator="equal">
      <formula>0</formula>
    </cfRule>
  </conditionalFormatting>
  <conditionalFormatting sqref="S107">
    <cfRule type="cellIs" dxfId="6" priority="29" operator="equal">
      <formula>0</formula>
    </cfRule>
  </conditionalFormatting>
  <conditionalFormatting sqref="S112:S114">
    <cfRule type="cellIs" dxfId="5" priority="28" operator="equal">
      <formula>0</formula>
    </cfRule>
  </conditionalFormatting>
  <conditionalFormatting sqref="F78:F80">
    <cfRule type="cellIs" dxfId="4" priority="19" operator="equal">
      <formula>0</formula>
    </cfRule>
  </conditionalFormatting>
  <conditionalFormatting sqref="R113:R114">
    <cfRule type="cellIs" dxfId="3" priority="18" operator="equal">
      <formula>0</formula>
    </cfRule>
  </conditionalFormatting>
  <conditionalFormatting sqref="J113">
    <cfRule type="cellIs" dxfId="2" priority="3" operator="equal">
      <formula>0</formula>
    </cfRule>
  </conditionalFormatting>
  <conditionalFormatting sqref="G66:G67">
    <cfRule type="cellIs" dxfId="1" priority="2" operator="equal">
      <formula>0</formula>
    </cfRule>
  </conditionalFormatting>
  <conditionalFormatting sqref="D78:D80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43" fitToHeight="0" orientation="landscape" r:id="rId1"/>
  <ignoredErrors>
    <ignoredError sqref="D33:Q33 D77:R77 D106:R106 E78 H78:I78 L78:R78 H107:I107 L107:R107" formulaRange="1"/>
    <ignoredError sqref="A19:A28" numberStoredAsText="1"/>
    <ignoredError sqref="A70:A72 A29:A67 A68:A69 A73:A74 A81:A107 A75:A80 A108:A114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№12</dc:title>
  <dc:creator/>
  <cp:keywords>Отчет ИП 2020 I квартал</cp:keywords>
  <cp:lastModifiedBy/>
  <dcterms:created xsi:type="dcterms:W3CDTF">2015-06-05T18:19:34Z</dcterms:created>
  <dcterms:modified xsi:type="dcterms:W3CDTF">2021-04-30T10:57:52Z</dcterms:modified>
  <cp:contentStatus>готова</cp:contentStatus>
</cp:coreProperties>
</file>