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2511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3" i="1" l="1"/>
  <c r="H132" i="1"/>
  <c r="G132" i="1"/>
  <c r="F132" i="1"/>
  <c r="H123" i="1"/>
  <c r="G123" i="1"/>
  <c r="F123" i="1"/>
  <c r="H125" i="1"/>
  <c r="G125" i="1"/>
  <c r="F125" i="1"/>
  <c r="H124" i="1"/>
  <c r="G124" i="1"/>
  <c r="F124" i="1"/>
  <c r="H88" i="1"/>
  <c r="G88" i="1"/>
  <c r="F88" i="1"/>
  <c r="H78" i="1"/>
  <c r="G78" i="1"/>
  <c r="F78" i="1"/>
  <c r="H77" i="1"/>
  <c r="G77" i="1"/>
  <c r="F77" i="1"/>
  <c r="H73" i="1"/>
  <c r="G73" i="1"/>
  <c r="F73" i="1"/>
  <c r="H71" i="1"/>
  <c r="G71" i="1"/>
  <c r="F71" i="1"/>
  <c r="Q125" i="1" l="1"/>
  <c r="Q88" i="1"/>
  <c r="Q78" i="1"/>
  <c r="Q71" i="1"/>
  <c r="R123" i="1"/>
  <c r="S123" i="1" s="1"/>
  <c r="R124" i="1"/>
  <c r="S124" i="1" s="1"/>
  <c r="R132" i="1"/>
  <c r="S132" i="1" s="1"/>
  <c r="Q123" i="1"/>
  <c r="R125" i="1"/>
  <c r="S125" i="1" s="1"/>
  <c r="Q132" i="1"/>
  <c r="Q124" i="1"/>
  <c r="R88" i="1"/>
  <c r="S88" i="1" s="1"/>
  <c r="R77" i="1"/>
  <c r="S77" i="1" s="1"/>
  <c r="Q73" i="1"/>
  <c r="Q77" i="1"/>
  <c r="R78" i="1"/>
  <c r="S78" i="1" s="1"/>
  <c r="R73" i="1"/>
  <c r="S73" i="1" s="1"/>
  <c r="R71" i="1"/>
  <c r="S71" i="1" s="1"/>
  <c r="DB81" i="1" l="1"/>
  <c r="F121" i="1"/>
  <c r="H126" i="1"/>
  <c r="G126" i="1"/>
  <c r="F126" i="1"/>
  <c r="F84" i="1"/>
  <c r="F85" i="1"/>
  <c r="F86" i="1"/>
  <c r="F87" i="1"/>
  <c r="H84" i="1"/>
  <c r="G84" i="1"/>
  <c r="Q80" i="1"/>
  <c r="H80" i="1"/>
  <c r="H86" i="1"/>
  <c r="H85" i="1"/>
  <c r="H87" i="1"/>
  <c r="E80" i="1"/>
  <c r="F80" i="1"/>
  <c r="G80" i="1"/>
  <c r="I80" i="1"/>
  <c r="J80" i="1"/>
  <c r="K80" i="1"/>
  <c r="L80" i="1"/>
  <c r="M80" i="1"/>
  <c r="N80" i="1"/>
  <c r="O80" i="1"/>
  <c r="P80" i="1"/>
  <c r="D80" i="1"/>
  <c r="F76" i="1"/>
  <c r="G76" i="1"/>
  <c r="H76" i="1"/>
  <c r="F66" i="1"/>
  <c r="H66" i="1"/>
  <c r="F68" i="1"/>
  <c r="F69" i="1"/>
  <c r="F70" i="1"/>
  <c r="F72" i="1"/>
  <c r="F75" i="1"/>
  <c r="F74" i="1"/>
  <c r="F67" i="1"/>
  <c r="H72" i="1"/>
  <c r="G72" i="1"/>
  <c r="H67" i="1"/>
  <c r="G67" i="1"/>
  <c r="E83" i="1"/>
  <c r="G85" i="1"/>
  <c r="G86" i="1"/>
  <c r="G87" i="1"/>
  <c r="I83" i="1"/>
  <c r="J83" i="1"/>
  <c r="K83" i="1"/>
  <c r="L83" i="1"/>
  <c r="M83" i="1"/>
  <c r="N83" i="1"/>
  <c r="O83" i="1"/>
  <c r="O82" i="1" s="1"/>
  <c r="P83" i="1"/>
  <c r="E120" i="1"/>
  <c r="F122" i="1"/>
  <c r="G122" i="1"/>
  <c r="G121" i="1"/>
  <c r="H122" i="1"/>
  <c r="H121" i="1"/>
  <c r="Q121" i="1" s="1"/>
  <c r="I120" i="1"/>
  <c r="I23" i="1" s="1"/>
  <c r="J120" i="1"/>
  <c r="K120" i="1"/>
  <c r="K23" i="1" s="1"/>
  <c r="L120" i="1"/>
  <c r="L23" i="1" s="1"/>
  <c r="M120" i="1"/>
  <c r="M23" i="1" s="1"/>
  <c r="N120" i="1"/>
  <c r="N23" i="1" s="1"/>
  <c r="O120" i="1"/>
  <c r="O23" i="1" s="1"/>
  <c r="P120" i="1"/>
  <c r="P23" i="1" s="1"/>
  <c r="D120" i="1"/>
  <c r="D23" i="1" s="1"/>
  <c r="H75" i="1"/>
  <c r="G75" i="1"/>
  <c r="H74" i="1"/>
  <c r="G74" i="1"/>
  <c r="H69" i="1"/>
  <c r="G69" i="1"/>
  <c r="H68" i="1"/>
  <c r="G68" i="1"/>
  <c r="F31" i="1"/>
  <c r="F30" i="1" s="1"/>
  <c r="F34" i="1"/>
  <c r="F94" i="1"/>
  <c r="F131" i="1"/>
  <c r="F133" i="1"/>
  <c r="F134" i="1"/>
  <c r="G134" i="1"/>
  <c r="G133" i="1"/>
  <c r="G131" i="1"/>
  <c r="G94" i="1"/>
  <c r="G70" i="1"/>
  <c r="G66" i="1"/>
  <c r="G34" i="1"/>
  <c r="G33" i="1" s="1"/>
  <c r="G31" i="1"/>
  <c r="G30" i="1" s="1"/>
  <c r="D130" i="1"/>
  <c r="D25" i="1" s="1"/>
  <c r="D93" i="1"/>
  <c r="D92" i="1" s="1"/>
  <c r="D90" i="1"/>
  <c r="D82" i="1" s="1"/>
  <c r="D65" i="1"/>
  <c r="D33" i="1"/>
  <c r="D30" i="1"/>
  <c r="H134" i="1"/>
  <c r="H133" i="1"/>
  <c r="H131" i="1"/>
  <c r="H94" i="1"/>
  <c r="H70" i="1"/>
  <c r="H34" i="1"/>
  <c r="Q34" i="1" s="1"/>
  <c r="Q33" i="1" s="1"/>
  <c r="H31" i="1"/>
  <c r="H30" i="1" s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I30" i="1"/>
  <c r="J30" i="1"/>
  <c r="K30" i="1"/>
  <c r="L30" i="1"/>
  <c r="M30" i="1"/>
  <c r="N30" i="1"/>
  <c r="O30" i="1"/>
  <c r="P30" i="1"/>
  <c r="F33" i="1"/>
  <c r="I33" i="1"/>
  <c r="J33" i="1"/>
  <c r="K33" i="1"/>
  <c r="L33" i="1"/>
  <c r="M33" i="1"/>
  <c r="N33" i="1"/>
  <c r="O33" i="1"/>
  <c r="P33" i="1"/>
  <c r="I65" i="1"/>
  <c r="J65" i="1"/>
  <c r="K65" i="1"/>
  <c r="L65" i="1"/>
  <c r="M65" i="1"/>
  <c r="N65" i="1"/>
  <c r="N64" i="1" s="1"/>
  <c r="O65" i="1"/>
  <c r="O64" i="1" s="1"/>
  <c r="P65" i="1"/>
  <c r="P64" i="1" s="1"/>
  <c r="F90" i="1"/>
  <c r="I90" i="1"/>
  <c r="J90" i="1"/>
  <c r="K90" i="1"/>
  <c r="L90" i="1"/>
  <c r="M90" i="1"/>
  <c r="N90" i="1"/>
  <c r="O90" i="1"/>
  <c r="P90" i="1"/>
  <c r="I93" i="1"/>
  <c r="I92" i="1" s="1"/>
  <c r="J93" i="1"/>
  <c r="J92" i="1" s="1"/>
  <c r="K93" i="1"/>
  <c r="K92" i="1" s="1"/>
  <c r="L93" i="1"/>
  <c r="L92" i="1" s="1"/>
  <c r="M93" i="1"/>
  <c r="M92" i="1" s="1"/>
  <c r="N93" i="1"/>
  <c r="N92" i="1" s="1"/>
  <c r="O93" i="1"/>
  <c r="O92" i="1" s="1"/>
  <c r="P93" i="1"/>
  <c r="P92" i="1" s="1"/>
  <c r="E115" i="1"/>
  <c r="E22" i="1" s="1"/>
  <c r="F115" i="1"/>
  <c r="F22" i="1" s="1"/>
  <c r="G115" i="1"/>
  <c r="G22" i="1" s="1"/>
  <c r="H115" i="1"/>
  <c r="H22" i="1" s="1"/>
  <c r="I115" i="1"/>
  <c r="I22" i="1" s="1"/>
  <c r="J115" i="1"/>
  <c r="J22" i="1" s="1"/>
  <c r="K115" i="1"/>
  <c r="K22" i="1" s="1"/>
  <c r="L115" i="1"/>
  <c r="L22" i="1" s="1"/>
  <c r="M115" i="1"/>
  <c r="M22" i="1" s="1"/>
  <c r="N115" i="1"/>
  <c r="N22" i="1" s="1"/>
  <c r="O115" i="1"/>
  <c r="O22" i="1" s="1"/>
  <c r="P115" i="1"/>
  <c r="P22" i="1" s="1"/>
  <c r="Q115" i="1"/>
  <c r="Q22" i="1" s="1"/>
  <c r="R115" i="1"/>
  <c r="J23" i="1"/>
  <c r="I130" i="1"/>
  <c r="I25" i="1" s="1"/>
  <c r="J130" i="1"/>
  <c r="J25" i="1" s="1"/>
  <c r="K130" i="1"/>
  <c r="K25" i="1" s="1"/>
  <c r="L130" i="1"/>
  <c r="L25" i="1" s="1"/>
  <c r="M130" i="1"/>
  <c r="M25" i="1" s="1"/>
  <c r="N130" i="1"/>
  <c r="N25" i="1" s="1"/>
  <c r="O130" i="1"/>
  <c r="O25" i="1" s="1"/>
  <c r="P130" i="1"/>
  <c r="P25" i="1" s="1"/>
  <c r="D115" i="1"/>
  <c r="D22" i="1" s="1"/>
  <c r="D24" i="1"/>
  <c r="E30" i="1"/>
  <c r="E90" i="1"/>
  <c r="E23" i="1"/>
  <c r="E93" i="1"/>
  <c r="E92" i="1" s="1"/>
  <c r="J29" i="1"/>
  <c r="J28" i="1" s="1"/>
  <c r="J20" i="1" s="1"/>
  <c r="H90" i="1"/>
  <c r="E130" i="1"/>
  <c r="E25" i="1" s="1"/>
  <c r="E65" i="1"/>
  <c r="E33" i="1"/>
  <c r="H33" i="1"/>
  <c r="G90" i="1"/>
  <c r="I82" i="1"/>
  <c r="Q90" i="1"/>
  <c r="P29" i="1" l="1"/>
  <c r="P28" i="1" s="1"/>
  <c r="P20" i="1" s="1"/>
  <c r="R86" i="1"/>
  <c r="S86" i="1" s="1"/>
  <c r="R34" i="1"/>
  <c r="S34" i="1" s="1"/>
  <c r="R131" i="1"/>
  <c r="S131" i="1" s="1"/>
  <c r="G130" i="1"/>
  <c r="G25" i="1" s="1"/>
  <c r="P82" i="1"/>
  <c r="P63" i="1" s="1"/>
  <c r="P21" i="1" s="1"/>
  <c r="P19" i="1" s="1"/>
  <c r="D29" i="1"/>
  <c r="D28" i="1" s="1"/>
  <c r="D20" i="1" s="1"/>
  <c r="Q85" i="1"/>
  <c r="R33" i="1"/>
  <c r="R31" i="1"/>
  <c r="S31" i="1" s="1"/>
  <c r="I64" i="1"/>
  <c r="I63" i="1" s="1"/>
  <c r="I21" i="1" s="1"/>
  <c r="H29" i="1"/>
  <c r="H28" i="1" s="1"/>
  <c r="H20" i="1" s="1"/>
  <c r="R90" i="1"/>
  <c r="L29" i="1"/>
  <c r="L28" i="1" s="1"/>
  <c r="L20" i="1" s="1"/>
  <c r="D64" i="1"/>
  <c r="D63" i="1" s="1"/>
  <c r="D21" i="1" s="1"/>
  <c r="D19" i="1" s="1"/>
  <c r="L82" i="1"/>
  <c r="N29" i="1"/>
  <c r="N28" i="1" s="1"/>
  <c r="N20" i="1" s="1"/>
  <c r="Q94" i="1"/>
  <c r="F130" i="1"/>
  <c r="F25" i="1" s="1"/>
  <c r="M29" i="1"/>
  <c r="M28" i="1" s="1"/>
  <c r="M20" i="1" s="1"/>
  <c r="R69" i="1"/>
  <c r="S69" i="1" s="1"/>
  <c r="H120" i="1"/>
  <c r="H23" i="1" s="1"/>
  <c r="R85" i="1"/>
  <c r="S85" i="1" s="1"/>
  <c r="R76" i="1"/>
  <c r="S76" i="1" s="1"/>
  <c r="R121" i="1"/>
  <c r="S121" i="1" s="1"/>
  <c r="E82" i="1"/>
  <c r="Q76" i="1"/>
  <c r="R74" i="1"/>
  <c r="S74" i="1" s="1"/>
  <c r="R122" i="1"/>
  <c r="S122" i="1" s="1"/>
  <c r="Q122" i="1"/>
  <c r="K82" i="1"/>
  <c r="I29" i="1"/>
  <c r="I28" i="1" s="1"/>
  <c r="I20" i="1" s="1"/>
  <c r="J82" i="1"/>
  <c r="O29" i="1"/>
  <c r="O28" i="1" s="1"/>
  <c r="O20" i="1" s="1"/>
  <c r="R24" i="1"/>
  <c r="R68" i="1"/>
  <c r="S68" i="1" s="1"/>
  <c r="Q66" i="1"/>
  <c r="Q86" i="1"/>
  <c r="N82" i="1"/>
  <c r="N63" i="1" s="1"/>
  <c r="N21" i="1" s="1"/>
  <c r="G83" i="1"/>
  <c r="G82" i="1" s="1"/>
  <c r="H93" i="1"/>
  <c r="R94" i="1"/>
  <c r="S94" i="1" s="1"/>
  <c r="F93" i="1"/>
  <c r="F92" i="1" s="1"/>
  <c r="F83" i="1"/>
  <c r="F82" i="1" s="1"/>
  <c r="F120" i="1"/>
  <c r="F23" i="1" s="1"/>
  <c r="R126" i="1"/>
  <c r="S126" i="1" s="1"/>
  <c r="M82" i="1"/>
  <c r="M64" i="1"/>
  <c r="R75" i="1"/>
  <c r="S75" i="1" s="1"/>
  <c r="H130" i="1"/>
  <c r="H25" i="1" s="1"/>
  <c r="J64" i="1"/>
  <c r="Q134" i="1"/>
  <c r="E29" i="1"/>
  <c r="E28" i="1" s="1"/>
  <c r="E20" i="1" s="1"/>
  <c r="R22" i="1"/>
  <c r="R87" i="1"/>
  <c r="S87" i="1" s="1"/>
  <c r="Q67" i="1"/>
  <c r="R66" i="1"/>
  <c r="S66" i="1" s="1"/>
  <c r="R84" i="1"/>
  <c r="S84" i="1" s="1"/>
  <c r="G93" i="1"/>
  <c r="G92" i="1" s="1"/>
  <c r="Q131" i="1"/>
  <c r="R70" i="1"/>
  <c r="S70" i="1" s="1"/>
  <c r="R80" i="1"/>
  <c r="R134" i="1"/>
  <c r="S134" i="1" s="1"/>
  <c r="G120" i="1"/>
  <c r="Q68" i="1"/>
  <c r="Q126" i="1"/>
  <c r="E64" i="1"/>
  <c r="Q74" i="1"/>
  <c r="F65" i="1"/>
  <c r="F64" i="1" s="1"/>
  <c r="Q87" i="1"/>
  <c r="Q133" i="1"/>
  <c r="Q70" i="1"/>
  <c r="R133" i="1"/>
  <c r="S133" i="1" s="1"/>
  <c r="Q69" i="1"/>
  <c r="Q75" i="1"/>
  <c r="L64" i="1"/>
  <c r="F29" i="1"/>
  <c r="F28" i="1" s="1"/>
  <c r="F20" i="1" s="1"/>
  <c r="Q84" i="1"/>
  <c r="O63" i="1"/>
  <c r="O21" i="1" s="1"/>
  <c r="K64" i="1"/>
  <c r="K29" i="1"/>
  <c r="K28" i="1" s="1"/>
  <c r="K20" i="1" s="1"/>
  <c r="H83" i="1"/>
  <c r="R72" i="1"/>
  <c r="S72" i="1" s="1"/>
  <c r="G65" i="1"/>
  <c r="G64" i="1" s="1"/>
  <c r="R67" i="1"/>
  <c r="S67" i="1" s="1"/>
  <c r="Q72" i="1"/>
  <c r="H65" i="1"/>
  <c r="R30" i="1"/>
  <c r="G29" i="1"/>
  <c r="Q31" i="1"/>
  <c r="Q30" i="1" s="1"/>
  <c r="Q29" i="1" s="1"/>
  <c r="Q28" i="1" s="1"/>
  <c r="Q20" i="1" s="1"/>
  <c r="R25" i="1" l="1"/>
  <c r="N19" i="1"/>
  <c r="Q120" i="1"/>
  <c r="Q23" i="1" s="1"/>
  <c r="L63" i="1"/>
  <c r="L21" i="1" s="1"/>
  <c r="L19" i="1" s="1"/>
  <c r="I19" i="1"/>
  <c r="M63" i="1"/>
  <c r="M21" i="1" s="1"/>
  <c r="M19" i="1" s="1"/>
  <c r="K63" i="1"/>
  <c r="K21" i="1" s="1"/>
  <c r="K19" i="1" s="1"/>
  <c r="Q83" i="1"/>
  <c r="Q82" i="1" s="1"/>
  <c r="Q93" i="1"/>
  <c r="Q92" i="1" s="1"/>
  <c r="E63" i="1"/>
  <c r="E21" i="1" s="1"/>
  <c r="E19" i="1" s="1"/>
  <c r="O19" i="1"/>
  <c r="J63" i="1"/>
  <c r="J21" i="1" s="1"/>
  <c r="J19" i="1" s="1"/>
  <c r="Q130" i="1"/>
  <c r="Q25" i="1" s="1"/>
  <c r="F63" i="1"/>
  <c r="F21" i="1" s="1"/>
  <c r="F19" i="1" s="1"/>
  <c r="Q65" i="1"/>
  <c r="Q64" i="1" s="1"/>
  <c r="R130" i="1"/>
  <c r="R93" i="1"/>
  <c r="H92" i="1"/>
  <c r="R92" i="1" s="1"/>
  <c r="G63" i="1"/>
  <c r="G21" i="1" s="1"/>
  <c r="R120" i="1"/>
  <c r="G23" i="1"/>
  <c r="R23" i="1" s="1"/>
  <c r="H82" i="1"/>
  <c r="R82" i="1" s="1"/>
  <c r="R83" i="1"/>
  <c r="R65" i="1"/>
  <c r="H64" i="1"/>
  <c r="R29" i="1"/>
  <c r="G28" i="1"/>
  <c r="Q63" i="1" l="1"/>
  <c r="Q21" i="1" s="1"/>
  <c r="Q19" i="1" s="1"/>
  <c r="H63" i="1"/>
  <c r="R64" i="1"/>
  <c r="G20" i="1"/>
  <c r="R28" i="1"/>
  <c r="R63" i="1" l="1"/>
  <c r="H21" i="1"/>
  <c r="R20" i="1"/>
  <c r="G19" i="1"/>
  <c r="H19" i="1" l="1"/>
  <c r="R19" i="1" s="1"/>
  <c r="R21" i="1"/>
</calcChain>
</file>

<file path=xl/sharedStrings.xml><?xml version="1.0" encoding="utf-8"?>
<sst xmlns="http://schemas.openxmlformats.org/spreadsheetml/2006/main" count="368" uniqueCount="191">
  <si>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</si>
  <si>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</si>
  <si>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</si>
  <si>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Остаток финансирования капитальных вложений на конец отчетного периода в прогнозных ценах соответствующих лет,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</si>
  <si>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</si>
  <si>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</si>
  <si>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</si>
  <si>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</si>
  <si>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</si>
  <si>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</si>
  <si>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</si>
  <si>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</si>
  <si>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</si>
  <si>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</si>
  <si>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</si>
  <si>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</si>
  <si>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1.1</t>
  </si>
  <si>
    <t>…</t>
  </si>
  <si>
    <t>1.2</t>
  </si>
  <si>
    <t>1.3</t>
  </si>
  <si>
    <t>1.4</t>
  </si>
  <si>
    <t>1.5</t>
  </si>
  <si>
    <t>Г</t>
  </si>
  <si>
    <t>I_172118178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</si>
  <si>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</si>
  <si>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</si>
  <si>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</si>
  <si>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</si>
  <si>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</si>
  <si>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</si>
  <si>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</si>
  <si>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</si>
  <si>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</si>
  <si>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</si>
  <si>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</si>
  <si>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</si>
  <si>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</si>
  <si>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</si>
  <si>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</si>
  <si>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</si>
  <si>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</si>
  <si>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</si>
  <si>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</si>
  <si>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</si>
  <si>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</si>
  <si>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</si>
  <si>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</si>
  <si>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</si>
  <si>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</si>
  <si>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</si>
  <si>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</si>
  <si>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</si>
  <si>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</si>
  <si>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</si>
  <si>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</si>
  <si>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</si>
  <si>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</si>
  <si>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</si>
  <si>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</si>
  <si>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</si>
  <si>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</si>
  <si>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</si>
  <si>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</si>
  <si>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</si>
  <si>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</si>
  <si>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</si>
  <si>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</si>
  <si>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</si>
  <si>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</si>
  <si>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</si>
  <si>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</si>
  <si>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</si>
  <si>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</si>
  <si>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</si>
  <si>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</si>
  <si>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</si>
  <si>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</si>
  <si>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</si>
  <si>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</si>
  <si>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</si>
  <si>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</si>
  <si>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</si>
  <si>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</si>
  <si>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</si>
  <si>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</si>
  <si>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</si>
  <si>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</si>
  <si>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</si>
  <si>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</si>
  <si>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</si>
  <si>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</si>
  <si>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</si>
  <si>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</si>
  <si>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</si>
  <si>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</si>
  <si>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</si>
  <si>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</si>
  <si>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</si>
  <si>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</si>
  <si>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</si>
  <si>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</si>
  <si>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</si>
  <si>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</si>
  <si>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</si>
  <si>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</si>
  <si>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</si>
  <si>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</si>
  <si>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</si>
  <si>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</si>
  <si>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</si>
  <si>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</si>
  <si>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</si>
  <si>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</si>
  <si>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</si>
  <si>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</si>
  <si>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</si>
  <si>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к приказу Минэнерго России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</si>
  <si>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</si>
  <si>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</si>
  <si>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</si>
  <si>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</si>
  <si>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</si>
  <si>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</si>
  <si>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>Приложение № 10</t>
  </si>
  <si>
    <t>от 25 апреля 2018 г. №320</t>
  </si>
  <si>
    <t>Покупка трактора JCB 4CX (1 шт.)</t>
  </si>
  <si>
    <t>Строительство ЛЭП 10 кВ в части пересечение РЖД (ПИР и ГНБ со страховочным пакетом)</t>
  </si>
  <si>
    <t>G_172121056</t>
  </si>
  <si>
    <t>G_172121060</t>
  </si>
  <si>
    <t>К_172121228</t>
  </si>
  <si>
    <t>L_172121245</t>
  </si>
  <si>
    <t>К_172121236</t>
  </si>
  <si>
    <t>Оценка полной стоимости инвестиционного проекта в прогнозных ценах соответствующих лет, млн. рублей
(с НДС)</t>
  </si>
  <si>
    <t>Финансирование капитальных вложений 2021 года, млн. рублей (с НДС)</t>
  </si>
  <si>
    <t>Фактический объем финансирования капитальных вложений на 01.01.2021 года, млн. рублей
(с НДС)</t>
  </si>
  <si>
    <t>Остаток финансирования капитальных вложений на 01.01.2021 года в прогнозных ценах соответствующих лет, млн. рублей (с НДС)</t>
  </si>
  <si>
    <t>Технологическое присоединение энергопринимающих устройств потребителей максимальной мощностью до 15 кВт (2021г.) включительно, всего</t>
  </si>
  <si>
    <t>Технологическое присоединение энергопринимающих устройств потребителей максимальной мощностью до 150 кВт (2021г.) включительно, всего</t>
  </si>
  <si>
    <t>Реконструкция ТП-131. Замена трансформатора ТМ 400/10/0,4 на ТМГ11 400/10/0,4 (кВА)</t>
  </si>
  <si>
    <t>Реконструкция ТП-132. Замена трансформатора ТМ 400/10/0,4 на ТМГ11 400/10/0,4 (кВА)</t>
  </si>
  <si>
    <t>G_172121058</t>
  </si>
  <si>
    <t>G_172121059</t>
  </si>
  <si>
    <t>Реконструкция ТП-18 мощностью 0,25МВА</t>
  </si>
  <si>
    <t>Реконструкция ТП-25 мощностью 1МВА</t>
  </si>
  <si>
    <t>Реконструкция ТП-32 мощностью 0,16МВА</t>
  </si>
  <si>
    <t>G_172120053</t>
  </si>
  <si>
    <t>L_172121252</t>
  </si>
  <si>
    <t>Реконструкция ВЛ-10кВ от РП-7 до ТП-611 протяженностью 1,25км</t>
  </si>
  <si>
    <t>Реконструкция КЛ-10кВ ф.202 на ТП-25 протяженностью 0,19км</t>
  </si>
  <si>
    <t>Реконструкция КЛ-10кВ ф.202 от ТП-25 до ТП-44 протяженностью 0,062км</t>
  </si>
  <si>
    <t>Реконструкция КЛ-10кВ ф.214 на ТП-44 протяженностью 0,221км</t>
  </si>
  <si>
    <t>L_172121249</t>
  </si>
  <si>
    <t>L_172121250</t>
  </si>
  <si>
    <t>L_172121251</t>
  </si>
  <si>
    <t>Строительство КЛ-10кВ от БКТП-621 до РП-7 протяженностью 2,021км</t>
  </si>
  <si>
    <t>L_172121239</t>
  </si>
  <si>
    <t>G_172121062</t>
  </si>
  <si>
    <t>G_172121057</t>
  </si>
  <si>
    <t>J_172120213</t>
  </si>
  <si>
    <t>Реконструкция ТП-906. Замена трансформатора ТМ 400/10/0,4 на ТМГ11 400/10/0,4 (кВА)</t>
  </si>
  <si>
    <t>G_172121061</t>
  </si>
  <si>
    <t>Реконструкция ТП-194. Замена трансформатора ТМ 250/10/0,4 на ТМГ11 250/10/0,4 (кВА)</t>
  </si>
  <si>
    <t>G_172121063</t>
  </si>
  <si>
    <t>Реконструкция ТП-97 мощностью 0,1МВА</t>
  </si>
  <si>
    <t>Реконструкция ТП-126 мощностью 0,25МВА</t>
  </si>
  <si>
    <t>G_172121066</t>
  </si>
  <si>
    <t>L_172121246</t>
  </si>
  <si>
    <t>Реконструкция ТП-106. Замена трансформатора ТМ 160/10/0,4 на ТМГ11 160/10/0,4 (кВА)</t>
  </si>
  <si>
    <t>Реконструкция ТП-140. Замена трансформатора ТМ 250/10/0,4 на ТМГ11 250/10/0,4 (кВА)</t>
  </si>
  <si>
    <t>Реконструкция ТП-153. Замена трансформатора ТМ 160/10/0,4 на ТМГ11 160/10/0,4 (кВА)</t>
  </si>
  <si>
    <t>Реконструкция ТП-182. Замена трансформатора ТМ 250/10/0,4 на ТМГ11 250/10/0,4 (кВА)</t>
  </si>
  <si>
    <t>Реконструкция ВЛ-10кВ ф.614 в КЛ-10кВ протяженностью 0,154км</t>
  </si>
  <si>
    <t>L_172121244</t>
  </si>
  <si>
    <t>Установка АСКУЭ согласно ПП №522 от 27.12.2018г., кол-во точек в 2020г.-300шт., 2021г.-461шт.</t>
  </si>
  <si>
    <t>Строительство КЛ-10 кВ от ТП-1-6 до ТП 1-7 (2 кабеля) протяженностью 2х0,220км</t>
  </si>
  <si>
    <t>L_172121240</t>
  </si>
  <si>
    <t>Строительство РП-7 с количеством ячеек 5шт.</t>
  </si>
  <si>
    <t>Строительство БКТП 1-7 Дема мощностью 2х1000кВА</t>
  </si>
  <si>
    <t>L_172121241</t>
  </si>
  <si>
    <t>L_172121242</t>
  </si>
  <si>
    <t>Покупка Соболь Фермер БИЗНЕС ГАЗ-231073 (1 шт.)</t>
  </si>
  <si>
    <t>L_172121247</t>
  </si>
  <si>
    <t>Покупка основных средств</t>
  </si>
  <si>
    <t>G_172121159</t>
  </si>
  <si>
    <t>Строительство КЛ-10кВ ф.403 от ВЛ-10кВ до ТП-49 протяженностью 0,544км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</si>
  <si>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МПЭиИ РБ №247-О от 31.10.2016 г./№243-О от 24.10.2017 г./№347-О от 25.12.2018 г./№209-О от 23.06.2019 г./№174-О от 13.07.2020 г./№89-О от 06.08.2021 г.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</si>
  <si>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IV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2021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</si>
  <si>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2022</t>
    </r>
    <r>
      <rPr>
        <b/>
        <sz val="12"/>
        <color theme="1"/>
        <rFont val="Times New Roman"/>
        <family val="1"/>
        <charset val="204"/>
      </rPr>
      <t xml:space="preserve"> год</t>
    </r>
  </si>
  <si>
    <t>Тех.совет №21-12
от 21.11.2021г.</t>
  </si>
  <si>
    <t>G_172120054</t>
  </si>
  <si>
    <t>L_172121243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</si>
</sst>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22222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4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4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left" vertical="center" wrapText="1"/>
    </xf>
    <xf numFmtId="164" fontId="5" fillId="3" borderId="1" xfId="1" applyNumberFormat="1" applyFont="1" applyFill="1" applyBorder="1" applyAlignment="1">
      <alignment horizontal="center" vertical="center"/>
    </xf>
    <xf numFmtId="49" fontId="5" fillId="4" borderId="1" xfId="1" applyNumberFormat="1" applyFont="1" applyFill="1" applyBorder="1" applyAlignment="1">
      <alignment horizontal="left" vertical="center" wrapText="1"/>
    </xf>
    <xf numFmtId="0" fontId="7" fillId="0" borderId="0" xfId="0" applyFont="1" applyFill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/>
    </xf>
    <xf numFmtId="0" fontId="5" fillId="0" borderId="1" xfId="1" applyFont="1" applyFill="1" applyBorder="1"/>
    <xf numFmtId="0" fontId="3" fillId="0" borderId="1" xfId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4" fillId="0" borderId="0" xfId="0" applyFont="1" applyBorder="1" applyAlignment="1">
      <alignment wrapText="1"/>
    </xf>
    <xf numFmtId="3" fontId="3" fillId="0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/>
    </xf>
    <xf numFmtId="3" fontId="5" fillId="3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/>
    <xf numFmtId="0" fontId="3" fillId="0" borderId="0" xfId="0" applyFont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vertical="top"/>
    </xf>
    <xf numFmtId="164" fontId="5" fillId="3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3">
    <cellStyle name="Обычный" xfId="0" builtinId="0"/>
    <cellStyle name="Обычный 3" xfId="2"/>
    <cellStyle name="Обычный 7" xfId="1"/>
  </cellStyles>
  <dxfs count="4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B135"/>
  <sheetViews>
    <sheetView tabSelected="1" topLeftCell="A15" zoomScale="85" zoomScaleNormal="85" workbookViewId="0">
      <pane xSplit="3" ySplit="5" topLeftCell="D20" activePane="bottomRight" state="frozen"/>
      <selection activeCell="A15" sqref="A15"/>
      <selection pane="topRight" activeCell="D15" sqref="D15"/>
      <selection pane="bottomLeft" activeCell="A20" sqref="A20"/>
      <selection pane="bottomRight" activeCell="H19" sqref="H19"/>
    </sheetView>
  </sheetViews>
  <sheetFormatPr defaultRowHeight="12.75" x14ac:dyDescent="0.2"/>
  <cols>
    <col min="1" max="1" width="16.28515625" style="2" customWidth="1"/>
    <col min="2" max="2" width="34.7109375" style="3" customWidth="1"/>
    <col min="3" max="3" width="14.85546875" style="4" customWidth="1"/>
    <col min="4" max="4" width="14.140625" style="3" customWidth="1"/>
    <col min="5" max="5" width="15.85546875" style="3" customWidth="1"/>
    <col min="6" max="6" width="16.42578125" style="3" customWidth="1"/>
    <col min="7" max="16" width="9.42578125" style="3" customWidth="1"/>
    <col min="17" max="17" width="16.7109375" style="3" customWidth="1"/>
    <col min="18" max="18" width="9.140625" style="3"/>
    <col min="19" max="19" width="9.7109375" style="3" customWidth="1"/>
    <col min="20" max="20" width="23.140625" style="3" customWidth="1"/>
    <col min="21" max="21" width="9.140625" style="3"/>
    <col min="22" max="23" width="21.7109375" style="3" customWidth="1"/>
    <col min="24" max="16384" width="9.140625" style="3"/>
  </cols>
  <sheetData>
    <row r="1" spans="1:20" ht="15" customHeight="1" x14ac:dyDescent="0.2">
      <c r="R1" s="29"/>
      <c r="S1" s="29"/>
      <c r="T1" s="28" t="s">
        <v>123</v>
      </c>
    </row>
    <row r="2" spans="1:20" ht="15" customHeight="1" x14ac:dyDescent="0.2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9"/>
      <c r="S2" s="29"/>
      <c r="T2" s="28" t="s">
        <v>116</v>
      </c>
    </row>
    <row r="3" spans="1:20" ht="1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9"/>
      <c r="S3" s="29"/>
      <c r="T3" s="28" t="s">
        <v>124</v>
      </c>
    </row>
    <row r="4" spans="1:20" ht="15" customHeight="1" x14ac:dyDescent="0.2">
      <c r="A4" s="42" t="s">
        <v>118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</row>
    <row r="5" spans="1:20" ht="15" customHeight="1" x14ac:dyDescent="0.2">
      <c r="A5" s="42" t="s">
        <v>186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</row>
    <row r="6" spans="1:20" ht="15" customHeight="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15" customHeight="1" x14ac:dyDescent="0.25">
      <c r="A7" s="43" t="s">
        <v>117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</row>
    <row r="8" spans="1:20" ht="15" customHeight="1" x14ac:dyDescent="0.2">
      <c r="A8" s="37" t="s">
        <v>121</v>
      </c>
      <c r="B8" s="37"/>
      <c r="C8" s="37"/>
      <c r="D8" s="37"/>
      <c r="E8" s="37"/>
      <c r="F8" s="37"/>
      <c r="G8" s="37"/>
      <c r="H8" s="37"/>
      <c r="I8" s="37" t="s">
        <v>122</v>
      </c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</row>
    <row r="9" spans="1:20" ht="15" customHeight="1" x14ac:dyDescent="0.2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  <row r="10" spans="1:20" ht="15" customHeight="1" x14ac:dyDescent="0.25">
      <c r="A10" s="43" t="s">
        <v>187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15" customHeight="1" x14ac:dyDescent="0.25">
      <c r="A12" s="43" t="s">
        <v>185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15" customHeight="1" x14ac:dyDescent="0.2">
      <c r="A13" s="37" t="s">
        <v>119</v>
      </c>
      <c r="B13" s="37"/>
      <c r="C13" s="37"/>
      <c r="D13" s="37"/>
      <c r="E13" s="37"/>
      <c r="F13" s="37"/>
      <c r="G13" s="37"/>
      <c r="H13" s="37"/>
      <c r="I13" s="37"/>
      <c r="J13" s="37" t="s">
        <v>120</v>
      </c>
      <c r="K13" s="37"/>
      <c r="L13" s="37"/>
      <c r="M13" s="37"/>
      <c r="N13" s="37"/>
      <c r="O13" s="37"/>
      <c r="P13" s="37"/>
      <c r="Q13" s="37"/>
      <c r="R13" s="37"/>
      <c r="S13" s="37"/>
      <c r="T13" s="37"/>
    </row>
    <row r="14" spans="1:20" ht="15" customHeight="1" x14ac:dyDescent="0.2"/>
    <row r="15" spans="1:20" ht="76.5" customHeight="1" x14ac:dyDescent="0.2">
      <c r="A15" s="41" t="s">
        <v>0</v>
      </c>
      <c r="B15" s="41" t="s">
        <v>1</v>
      </c>
      <c r="C15" s="41" t="s">
        <v>2</v>
      </c>
      <c r="D15" s="41" t="s">
        <v>132</v>
      </c>
      <c r="E15" s="41" t="s">
        <v>134</v>
      </c>
      <c r="F15" s="41" t="s">
        <v>135</v>
      </c>
      <c r="G15" s="41" t="s">
        <v>133</v>
      </c>
      <c r="H15" s="41"/>
      <c r="I15" s="41"/>
      <c r="J15" s="41"/>
      <c r="K15" s="41"/>
      <c r="L15" s="41"/>
      <c r="M15" s="41"/>
      <c r="N15" s="41"/>
      <c r="O15" s="41"/>
      <c r="P15" s="41"/>
      <c r="Q15" s="41" t="s">
        <v>3</v>
      </c>
      <c r="R15" s="41" t="s">
        <v>4</v>
      </c>
      <c r="S15" s="41"/>
      <c r="T15" s="41" t="s">
        <v>5</v>
      </c>
    </row>
    <row r="16" spans="1:20" ht="53.25" customHeight="1" x14ac:dyDescent="0.2">
      <c r="A16" s="41"/>
      <c r="B16" s="41"/>
      <c r="C16" s="41"/>
      <c r="D16" s="41"/>
      <c r="E16" s="41"/>
      <c r="F16" s="41"/>
      <c r="G16" s="41" t="s">
        <v>6</v>
      </c>
      <c r="H16" s="41"/>
      <c r="I16" s="41" t="s">
        <v>7</v>
      </c>
      <c r="J16" s="41"/>
      <c r="K16" s="41" t="s">
        <v>8</v>
      </c>
      <c r="L16" s="41"/>
      <c r="M16" s="41" t="s">
        <v>9</v>
      </c>
      <c r="N16" s="41"/>
      <c r="O16" s="41" t="s">
        <v>10</v>
      </c>
      <c r="P16" s="41"/>
      <c r="Q16" s="41"/>
      <c r="R16" s="41" t="s">
        <v>11</v>
      </c>
      <c r="S16" s="41" t="s">
        <v>12</v>
      </c>
      <c r="T16" s="41"/>
    </row>
    <row r="17" spans="1:22" ht="27.75" customHeight="1" x14ac:dyDescent="0.2">
      <c r="A17" s="41"/>
      <c r="B17" s="41"/>
      <c r="C17" s="41"/>
      <c r="D17" s="41"/>
      <c r="E17" s="41"/>
      <c r="F17" s="41"/>
      <c r="G17" s="1" t="s">
        <v>13</v>
      </c>
      <c r="H17" s="1" t="s">
        <v>14</v>
      </c>
      <c r="I17" s="1" t="s">
        <v>13</v>
      </c>
      <c r="J17" s="1" t="s">
        <v>14</v>
      </c>
      <c r="K17" s="1" t="s">
        <v>13</v>
      </c>
      <c r="L17" s="1" t="s">
        <v>14</v>
      </c>
      <c r="M17" s="1" t="s">
        <v>13</v>
      </c>
      <c r="N17" s="1" t="s">
        <v>14</v>
      </c>
      <c r="O17" s="1" t="s">
        <v>13</v>
      </c>
      <c r="P17" s="1" t="s">
        <v>14</v>
      </c>
      <c r="Q17" s="41"/>
      <c r="R17" s="41"/>
      <c r="S17" s="41"/>
      <c r="T17" s="41"/>
    </row>
    <row r="18" spans="1:22" x14ac:dyDescent="0.2">
      <c r="A18" s="1">
        <v>1</v>
      </c>
      <c r="B18" s="1">
        <v>2</v>
      </c>
      <c r="C18" s="39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  <c r="I18" s="39">
        <v>9</v>
      </c>
      <c r="J18" s="39">
        <v>10</v>
      </c>
      <c r="K18" s="39">
        <v>11</v>
      </c>
      <c r="L18" s="39">
        <v>12</v>
      </c>
      <c r="M18" s="39">
        <v>13</v>
      </c>
      <c r="N18" s="39">
        <v>14</v>
      </c>
      <c r="O18" s="39">
        <v>15</v>
      </c>
      <c r="P18" s="39">
        <v>16</v>
      </c>
      <c r="Q18" s="39">
        <v>17</v>
      </c>
      <c r="R18" s="39">
        <v>18</v>
      </c>
      <c r="S18" s="39">
        <v>19</v>
      </c>
      <c r="T18" s="39">
        <v>20</v>
      </c>
    </row>
    <row r="19" spans="1:22" s="7" customFormat="1" ht="25.5" x14ac:dyDescent="0.2">
      <c r="A19" s="5" t="s">
        <v>24</v>
      </c>
      <c r="B19" s="6" t="s">
        <v>15</v>
      </c>
      <c r="C19" s="5" t="s">
        <v>22</v>
      </c>
      <c r="D19" s="22">
        <f>SUM(D20:D26)</f>
        <v>66.42540000000001</v>
      </c>
      <c r="E19" s="22">
        <f t="shared" ref="E19:Q19" si="0">SUM(E20:E26)</f>
        <v>0</v>
      </c>
      <c r="F19" s="22">
        <f t="shared" si="0"/>
        <v>66.42540000000001</v>
      </c>
      <c r="G19" s="22">
        <f t="shared" si="0"/>
        <v>66.425399999999996</v>
      </c>
      <c r="H19" s="22">
        <f t="shared" si="0"/>
        <v>143.94630000000001</v>
      </c>
      <c r="I19" s="22">
        <f t="shared" si="0"/>
        <v>17.090199999999999</v>
      </c>
      <c r="J19" s="22">
        <f t="shared" si="0"/>
        <v>41.6464</v>
      </c>
      <c r="K19" s="22">
        <f t="shared" si="0"/>
        <v>16.700800000000001</v>
      </c>
      <c r="L19" s="22">
        <f t="shared" si="0"/>
        <v>33.0306</v>
      </c>
      <c r="M19" s="22">
        <f t="shared" si="0"/>
        <v>16.071800000000003</v>
      </c>
      <c r="N19" s="22">
        <f t="shared" si="0"/>
        <v>36.793599999999998</v>
      </c>
      <c r="O19" s="22">
        <f t="shared" si="0"/>
        <v>16.5626</v>
      </c>
      <c r="P19" s="22">
        <f t="shared" si="0"/>
        <v>32.475699999999996</v>
      </c>
      <c r="Q19" s="22">
        <f t="shared" si="0"/>
        <v>-77.520899999999983</v>
      </c>
      <c r="R19" s="22">
        <f t="shared" ref="R19:R25" si="1">IF(ISERROR(H19-G19),"нд",H19-G19)</f>
        <v>77.520900000000012</v>
      </c>
      <c r="S19" s="30"/>
      <c r="T19" s="5"/>
    </row>
    <row r="20" spans="1:22" s="7" customFormat="1" x14ac:dyDescent="0.2">
      <c r="A20" s="5" t="s">
        <v>25</v>
      </c>
      <c r="B20" s="6" t="s">
        <v>26</v>
      </c>
      <c r="C20" s="5" t="s">
        <v>22</v>
      </c>
      <c r="D20" s="35">
        <f>D28</f>
        <v>10.792999999999999</v>
      </c>
      <c r="E20" s="22">
        <f t="shared" ref="E20:Q20" si="2">E28</f>
        <v>0</v>
      </c>
      <c r="F20" s="22">
        <f t="shared" si="2"/>
        <v>10.792999999999999</v>
      </c>
      <c r="G20" s="22">
        <f t="shared" si="2"/>
        <v>10.792999999999999</v>
      </c>
      <c r="H20" s="22">
        <f t="shared" si="2"/>
        <v>88.108599999999996</v>
      </c>
      <c r="I20" s="22">
        <f t="shared" si="2"/>
        <v>2.6981999999999999</v>
      </c>
      <c r="J20" s="22">
        <f t="shared" si="2"/>
        <v>27.661999999999999</v>
      </c>
      <c r="K20" s="22">
        <f t="shared" si="2"/>
        <v>2.6981999999999999</v>
      </c>
      <c r="L20" s="22">
        <f t="shared" si="2"/>
        <v>17.027000000000001</v>
      </c>
      <c r="M20" s="22">
        <f t="shared" si="2"/>
        <v>2.6983000000000001</v>
      </c>
      <c r="N20" s="22">
        <f t="shared" si="2"/>
        <v>23.706499999999998</v>
      </c>
      <c r="O20" s="22">
        <f t="shared" si="2"/>
        <v>2.6983000000000001</v>
      </c>
      <c r="P20" s="22">
        <f t="shared" si="2"/>
        <v>19.713099999999997</v>
      </c>
      <c r="Q20" s="22">
        <f t="shared" si="2"/>
        <v>-77.315599999999989</v>
      </c>
      <c r="R20" s="22">
        <f t="shared" si="1"/>
        <v>77.315599999999989</v>
      </c>
      <c r="S20" s="30"/>
      <c r="T20" s="5"/>
    </row>
    <row r="21" spans="1:22" s="7" customFormat="1" ht="25.5" x14ac:dyDescent="0.2">
      <c r="A21" s="5" t="s">
        <v>27</v>
      </c>
      <c r="B21" s="6" t="s">
        <v>28</v>
      </c>
      <c r="C21" s="5" t="s">
        <v>22</v>
      </c>
      <c r="D21" s="22">
        <f>D63</f>
        <v>14.653000000000002</v>
      </c>
      <c r="E21" s="22">
        <f t="shared" ref="E21:Q21" si="3">E63</f>
        <v>0</v>
      </c>
      <c r="F21" s="22">
        <f t="shared" si="3"/>
        <v>14.653000000000002</v>
      </c>
      <c r="G21" s="22">
        <f t="shared" si="3"/>
        <v>14.653</v>
      </c>
      <c r="H21" s="22">
        <f t="shared" si="3"/>
        <v>15.110099999999999</v>
      </c>
      <c r="I21" s="22">
        <f t="shared" si="3"/>
        <v>0.49490000000000001</v>
      </c>
      <c r="J21" s="22">
        <f t="shared" si="3"/>
        <v>0</v>
      </c>
      <c r="K21" s="22">
        <f t="shared" si="3"/>
        <v>7.1907000000000005</v>
      </c>
      <c r="L21" s="22">
        <f t="shared" si="3"/>
        <v>8.013399999999999</v>
      </c>
      <c r="M21" s="22">
        <f t="shared" si="3"/>
        <v>4.2649999999999997</v>
      </c>
      <c r="N21" s="22">
        <f t="shared" si="3"/>
        <v>2.9495</v>
      </c>
      <c r="O21" s="22">
        <f t="shared" si="3"/>
        <v>2.7023999999999999</v>
      </c>
      <c r="P21" s="22">
        <f t="shared" si="3"/>
        <v>4.1471999999999998</v>
      </c>
      <c r="Q21" s="22">
        <f t="shared" si="3"/>
        <v>-0.45709999999999912</v>
      </c>
      <c r="R21" s="22">
        <f t="shared" si="1"/>
        <v>0.45709999999999873</v>
      </c>
      <c r="S21" s="30"/>
      <c r="T21" s="5"/>
    </row>
    <row r="22" spans="1:22" s="7" customFormat="1" ht="51" x14ac:dyDescent="0.2">
      <c r="A22" s="5" t="s">
        <v>29</v>
      </c>
      <c r="B22" s="6" t="s">
        <v>30</v>
      </c>
      <c r="C22" s="5" t="s">
        <v>22</v>
      </c>
      <c r="D22" s="22">
        <f t="shared" ref="D22:Q22" si="4">D115</f>
        <v>0</v>
      </c>
      <c r="E22" s="22">
        <f t="shared" si="4"/>
        <v>0</v>
      </c>
      <c r="F22" s="22">
        <f t="shared" si="4"/>
        <v>0</v>
      </c>
      <c r="G22" s="22">
        <f t="shared" si="4"/>
        <v>0</v>
      </c>
      <c r="H22" s="22">
        <f t="shared" si="4"/>
        <v>0</v>
      </c>
      <c r="I22" s="22">
        <f t="shared" si="4"/>
        <v>0</v>
      </c>
      <c r="J22" s="22">
        <f t="shared" si="4"/>
        <v>0</v>
      </c>
      <c r="K22" s="22">
        <f t="shared" si="4"/>
        <v>0</v>
      </c>
      <c r="L22" s="22">
        <f t="shared" si="4"/>
        <v>0</v>
      </c>
      <c r="M22" s="22">
        <f t="shared" si="4"/>
        <v>0</v>
      </c>
      <c r="N22" s="22">
        <f t="shared" si="4"/>
        <v>0</v>
      </c>
      <c r="O22" s="22">
        <f t="shared" si="4"/>
        <v>0</v>
      </c>
      <c r="P22" s="22">
        <f t="shared" si="4"/>
        <v>0</v>
      </c>
      <c r="Q22" s="22">
        <f t="shared" si="4"/>
        <v>0</v>
      </c>
      <c r="R22" s="22">
        <f t="shared" si="1"/>
        <v>0</v>
      </c>
      <c r="S22" s="30"/>
      <c r="T22" s="5"/>
    </row>
    <row r="23" spans="1:22" s="7" customFormat="1" ht="25.5" x14ac:dyDescent="0.2">
      <c r="A23" s="5" t="s">
        <v>31</v>
      </c>
      <c r="B23" s="6" t="s">
        <v>32</v>
      </c>
      <c r="C23" s="5" t="s">
        <v>22</v>
      </c>
      <c r="D23" s="22">
        <f t="shared" ref="D23:Q23" si="5">D120</f>
        <v>28.247300000000003</v>
      </c>
      <c r="E23" s="22">
        <f t="shared" si="5"/>
        <v>0</v>
      </c>
      <c r="F23" s="22">
        <f t="shared" si="5"/>
        <v>28.247300000000003</v>
      </c>
      <c r="G23" s="22">
        <f t="shared" si="5"/>
        <v>28.247299999999999</v>
      </c>
      <c r="H23" s="22">
        <f t="shared" si="5"/>
        <v>27.8386</v>
      </c>
      <c r="I23" s="22">
        <f t="shared" si="5"/>
        <v>3.4460999999999999</v>
      </c>
      <c r="J23" s="22">
        <f t="shared" si="5"/>
        <v>3.4460999999999999</v>
      </c>
      <c r="K23" s="22">
        <f t="shared" si="5"/>
        <v>6.8118999999999996</v>
      </c>
      <c r="L23" s="22">
        <f t="shared" si="5"/>
        <v>7.9901999999999997</v>
      </c>
      <c r="M23" s="22">
        <f t="shared" si="5"/>
        <v>9.1085000000000012</v>
      </c>
      <c r="N23" s="22">
        <f t="shared" si="5"/>
        <v>9.5023</v>
      </c>
      <c r="O23" s="22">
        <f t="shared" si="5"/>
        <v>8.8808000000000007</v>
      </c>
      <c r="P23" s="22">
        <f t="shared" si="5"/>
        <v>6.9</v>
      </c>
      <c r="Q23" s="22">
        <f t="shared" si="5"/>
        <v>0.40869999999999951</v>
      </c>
      <c r="R23" s="22">
        <f t="shared" si="1"/>
        <v>-0.40869999999999962</v>
      </c>
      <c r="S23" s="30"/>
      <c r="T23" s="5"/>
    </row>
    <row r="24" spans="1:22" s="7" customFormat="1" ht="38.25" x14ac:dyDescent="0.2">
      <c r="A24" s="5" t="s">
        <v>33</v>
      </c>
      <c r="B24" s="6" t="s">
        <v>34</v>
      </c>
      <c r="C24" s="5" t="s">
        <v>22</v>
      </c>
      <c r="D24" s="22">
        <f t="shared" ref="D24:Q24" si="6">D128</f>
        <v>0</v>
      </c>
      <c r="E24" s="22">
        <f t="shared" si="6"/>
        <v>0</v>
      </c>
      <c r="F24" s="22">
        <f t="shared" si="6"/>
        <v>0</v>
      </c>
      <c r="G24" s="22">
        <f t="shared" si="6"/>
        <v>0</v>
      </c>
      <c r="H24" s="22">
        <f t="shared" si="6"/>
        <v>0</v>
      </c>
      <c r="I24" s="22">
        <f t="shared" si="6"/>
        <v>0</v>
      </c>
      <c r="J24" s="22">
        <f t="shared" si="6"/>
        <v>0</v>
      </c>
      <c r="K24" s="22">
        <f t="shared" si="6"/>
        <v>0</v>
      </c>
      <c r="L24" s="22">
        <f t="shared" si="6"/>
        <v>0</v>
      </c>
      <c r="M24" s="22">
        <f t="shared" si="6"/>
        <v>0</v>
      </c>
      <c r="N24" s="22">
        <f t="shared" si="6"/>
        <v>0</v>
      </c>
      <c r="O24" s="22">
        <f t="shared" si="6"/>
        <v>0</v>
      </c>
      <c r="P24" s="22">
        <f t="shared" si="6"/>
        <v>0</v>
      </c>
      <c r="Q24" s="22">
        <f t="shared" si="6"/>
        <v>0</v>
      </c>
      <c r="R24" s="22">
        <f t="shared" si="1"/>
        <v>0</v>
      </c>
      <c r="S24" s="30"/>
      <c r="T24" s="5"/>
    </row>
    <row r="25" spans="1:22" x14ac:dyDescent="0.2">
      <c r="A25" s="5" t="s">
        <v>35</v>
      </c>
      <c r="B25" s="6" t="s">
        <v>36</v>
      </c>
      <c r="C25" s="5" t="s">
        <v>22</v>
      </c>
      <c r="D25" s="22">
        <f t="shared" ref="D25:Q25" si="7">D130</f>
        <v>12.732100000000001</v>
      </c>
      <c r="E25" s="22">
        <f t="shared" si="7"/>
        <v>0</v>
      </c>
      <c r="F25" s="22">
        <f t="shared" si="7"/>
        <v>12.732100000000001</v>
      </c>
      <c r="G25" s="22">
        <f t="shared" si="7"/>
        <v>12.732100000000001</v>
      </c>
      <c r="H25" s="22">
        <f t="shared" si="7"/>
        <v>12.888999999999999</v>
      </c>
      <c r="I25" s="22">
        <f t="shared" si="7"/>
        <v>10.451000000000001</v>
      </c>
      <c r="J25" s="22">
        <f t="shared" si="7"/>
        <v>10.538300000000001</v>
      </c>
      <c r="K25" s="22">
        <f t="shared" si="7"/>
        <v>0</v>
      </c>
      <c r="L25" s="22">
        <f t="shared" si="7"/>
        <v>0</v>
      </c>
      <c r="M25" s="22">
        <f t="shared" si="7"/>
        <v>0</v>
      </c>
      <c r="N25" s="22">
        <f t="shared" si="7"/>
        <v>0.63529999999999998</v>
      </c>
      <c r="O25" s="22">
        <f t="shared" si="7"/>
        <v>2.2810999999999999</v>
      </c>
      <c r="P25" s="22">
        <f t="shared" si="7"/>
        <v>1.7153999999999998</v>
      </c>
      <c r="Q25" s="22">
        <f t="shared" si="7"/>
        <v>-0.15689999999999993</v>
      </c>
      <c r="R25" s="22">
        <f t="shared" si="1"/>
        <v>0.15689999999999849</v>
      </c>
      <c r="S25" s="30"/>
      <c r="T25" s="5"/>
    </row>
    <row r="26" spans="1:22" x14ac:dyDescent="0.2">
      <c r="A26" s="8"/>
      <c r="B26" s="9"/>
      <c r="C26" s="8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31"/>
      <c r="T26" s="8"/>
    </row>
    <row r="27" spans="1:22" s="7" customFormat="1" x14ac:dyDescent="0.2">
      <c r="A27" s="5" t="s">
        <v>37</v>
      </c>
      <c r="B27" s="6" t="s">
        <v>38</v>
      </c>
      <c r="C27" s="5" t="s">
        <v>22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30"/>
      <c r="T27" s="5"/>
    </row>
    <row r="28" spans="1:22" s="7" customFormat="1" ht="25.5" x14ac:dyDescent="0.2">
      <c r="A28" s="5" t="s">
        <v>16</v>
      </c>
      <c r="B28" s="6" t="s">
        <v>39</v>
      </c>
      <c r="C28" s="5" t="s">
        <v>22</v>
      </c>
      <c r="D28" s="22">
        <f t="shared" ref="D28:Q28" si="8">D29+D38+D43+D58</f>
        <v>10.792999999999999</v>
      </c>
      <c r="E28" s="22">
        <f t="shared" si="8"/>
        <v>0</v>
      </c>
      <c r="F28" s="22">
        <f t="shared" si="8"/>
        <v>10.792999999999999</v>
      </c>
      <c r="G28" s="22">
        <f t="shared" si="8"/>
        <v>10.792999999999999</v>
      </c>
      <c r="H28" s="22">
        <f t="shared" si="8"/>
        <v>88.108599999999996</v>
      </c>
      <c r="I28" s="22">
        <f t="shared" si="8"/>
        <v>2.6981999999999999</v>
      </c>
      <c r="J28" s="22">
        <f t="shared" si="8"/>
        <v>27.661999999999999</v>
      </c>
      <c r="K28" s="22">
        <f t="shared" si="8"/>
        <v>2.6981999999999999</v>
      </c>
      <c r="L28" s="22">
        <f t="shared" si="8"/>
        <v>17.027000000000001</v>
      </c>
      <c r="M28" s="22">
        <f t="shared" si="8"/>
        <v>2.6983000000000001</v>
      </c>
      <c r="N28" s="22">
        <f t="shared" si="8"/>
        <v>23.706499999999998</v>
      </c>
      <c r="O28" s="22">
        <f t="shared" si="8"/>
        <v>2.6983000000000001</v>
      </c>
      <c r="P28" s="22">
        <f t="shared" si="8"/>
        <v>19.713099999999997</v>
      </c>
      <c r="Q28" s="22">
        <f t="shared" si="8"/>
        <v>-77.315599999999989</v>
      </c>
      <c r="R28" s="22">
        <f>IF(ISERROR(H28-G28),"нд",H28-G28)</f>
        <v>77.315599999999989</v>
      </c>
      <c r="S28" s="30"/>
      <c r="T28" s="5"/>
    </row>
    <row r="29" spans="1:22" s="7" customFormat="1" ht="38.25" x14ac:dyDescent="0.2">
      <c r="A29" s="10" t="s">
        <v>40</v>
      </c>
      <c r="B29" s="11" t="s">
        <v>41</v>
      </c>
      <c r="C29" s="8" t="s">
        <v>22</v>
      </c>
      <c r="D29" s="23">
        <f t="shared" ref="D29:Q29" si="9">D30+D33+D36</f>
        <v>10.792999999999999</v>
      </c>
      <c r="E29" s="23">
        <f t="shared" si="9"/>
        <v>0</v>
      </c>
      <c r="F29" s="23">
        <f t="shared" si="9"/>
        <v>10.792999999999999</v>
      </c>
      <c r="G29" s="23">
        <f t="shared" si="9"/>
        <v>10.792999999999999</v>
      </c>
      <c r="H29" s="23">
        <f t="shared" si="9"/>
        <v>88.108599999999996</v>
      </c>
      <c r="I29" s="23">
        <f t="shared" si="9"/>
        <v>2.6981999999999999</v>
      </c>
      <c r="J29" s="23">
        <f t="shared" si="9"/>
        <v>27.661999999999999</v>
      </c>
      <c r="K29" s="23">
        <f t="shared" si="9"/>
        <v>2.6981999999999999</v>
      </c>
      <c r="L29" s="23">
        <f t="shared" si="9"/>
        <v>17.027000000000001</v>
      </c>
      <c r="M29" s="23">
        <f t="shared" si="9"/>
        <v>2.6983000000000001</v>
      </c>
      <c r="N29" s="23">
        <f t="shared" si="9"/>
        <v>23.706499999999998</v>
      </c>
      <c r="O29" s="23">
        <f t="shared" si="9"/>
        <v>2.6983000000000001</v>
      </c>
      <c r="P29" s="23">
        <f t="shared" si="9"/>
        <v>19.713099999999997</v>
      </c>
      <c r="Q29" s="23">
        <f t="shared" si="9"/>
        <v>-77.315599999999989</v>
      </c>
      <c r="R29" s="23">
        <f>IF(ISERROR(H29-G29),"нд",H29-G29)</f>
        <v>77.315599999999989</v>
      </c>
      <c r="S29" s="31"/>
      <c r="T29" s="8"/>
    </row>
    <row r="30" spans="1:22" s="7" customFormat="1" ht="63.75" x14ac:dyDescent="0.2">
      <c r="A30" s="10" t="s">
        <v>42</v>
      </c>
      <c r="B30" s="11" t="s">
        <v>43</v>
      </c>
      <c r="C30" s="8" t="s">
        <v>22</v>
      </c>
      <c r="D30" s="23">
        <f t="shared" ref="D30:Q30" si="10">SUM(D31:D32)</f>
        <v>10.792999999999999</v>
      </c>
      <c r="E30" s="23">
        <f t="shared" si="10"/>
        <v>0</v>
      </c>
      <c r="F30" s="23">
        <f t="shared" si="10"/>
        <v>10.792999999999999</v>
      </c>
      <c r="G30" s="23">
        <f t="shared" si="10"/>
        <v>10.792999999999999</v>
      </c>
      <c r="H30" s="23">
        <f t="shared" si="10"/>
        <v>32.3001</v>
      </c>
      <c r="I30" s="23">
        <f t="shared" si="10"/>
        <v>2.6981999999999999</v>
      </c>
      <c r="J30" s="23">
        <f t="shared" si="10"/>
        <v>2.6110000000000002</v>
      </c>
      <c r="K30" s="23">
        <f t="shared" si="10"/>
        <v>2.6981999999999999</v>
      </c>
      <c r="L30" s="23">
        <f t="shared" si="10"/>
        <v>3.7618</v>
      </c>
      <c r="M30" s="23">
        <f t="shared" si="10"/>
        <v>2.6983000000000001</v>
      </c>
      <c r="N30" s="23">
        <f t="shared" si="10"/>
        <v>9.4221000000000004</v>
      </c>
      <c r="O30" s="23">
        <f t="shared" si="10"/>
        <v>2.6983000000000001</v>
      </c>
      <c r="P30" s="23">
        <f t="shared" si="10"/>
        <v>16.505199999999999</v>
      </c>
      <c r="Q30" s="23">
        <f t="shared" si="10"/>
        <v>-21.507100000000001</v>
      </c>
      <c r="R30" s="23">
        <f>IF(ISERROR(H30-G30),"нд",H30-G30)</f>
        <v>21.507100000000001</v>
      </c>
      <c r="S30" s="31"/>
      <c r="T30" s="8"/>
    </row>
    <row r="31" spans="1:22" s="7" customFormat="1" ht="63.75" x14ac:dyDescent="0.2">
      <c r="A31" s="12" t="s">
        <v>42</v>
      </c>
      <c r="B31" s="15" t="s">
        <v>136</v>
      </c>
      <c r="C31" s="14" t="s">
        <v>22</v>
      </c>
      <c r="D31" s="24">
        <v>10.792999999999999</v>
      </c>
      <c r="E31" s="24">
        <v>0</v>
      </c>
      <c r="F31" s="24">
        <f>D31-E31</f>
        <v>10.792999999999999</v>
      </c>
      <c r="G31" s="24">
        <f>IF(ISERROR(I31+K31+M31+O31),"нд",I31+K31+M31+O31)</f>
        <v>10.792999999999999</v>
      </c>
      <c r="H31" s="24">
        <f>J31+L31+N31+P31</f>
        <v>32.3001</v>
      </c>
      <c r="I31" s="24">
        <v>2.6981999999999999</v>
      </c>
      <c r="J31" s="24">
        <v>2.6110000000000002</v>
      </c>
      <c r="K31" s="24">
        <v>2.6981999999999999</v>
      </c>
      <c r="L31" s="24">
        <v>3.7618</v>
      </c>
      <c r="M31" s="24">
        <v>2.6983000000000001</v>
      </c>
      <c r="N31" s="24">
        <v>9.4221000000000004</v>
      </c>
      <c r="O31" s="24">
        <v>2.6983000000000001</v>
      </c>
      <c r="P31" s="24">
        <v>16.505199999999999</v>
      </c>
      <c r="Q31" s="24">
        <f>F31-H31</f>
        <v>-21.507100000000001</v>
      </c>
      <c r="R31" s="24">
        <f>IF(ISERROR(H31-G31),"нд",H31-G31)</f>
        <v>21.507100000000001</v>
      </c>
      <c r="S31" s="32">
        <f>IF(R31="нд","нд",IFERROR(R31/G31*100,IF(H31&gt;0,100,0)))</f>
        <v>199.26897062911149</v>
      </c>
      <c r="T31" s="38" t="s">
        <v>188</v>
      </c>
      <c r="V31" s="40"/>
    </row>
    <row r="32" spans="1:22" s="7" customFormat="1" x14ac:dyDescent="0.2">
      <c r="A32" s="10" t="s">
        <v>17</v>
      </c>
      <c r="B32" s="11" t="s">
        <v>17</v>
      </c>
      <c r="C32" s="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31"/>
      <c r="T32" s="8"/>
    </row>
    <row r="33" spans="1:20" s="7" customFormat="1" ht="63.75" x14ac:dyDescent="0.2">
      <c r="A33" s="10" t="s">
        <v>44</v>
      </c>
      <c r="B33" s="11" t="s">
        <v>45</v>
      </c>
      <c r="C33" s="8" t="s">
        <v>22</v>
      </c>
      <c r="D33" s="23">
        <f t="shared" ref="D33:Q33" si="11">SUM(D34:D35)</f>
        <v>0</v>
      </c>
      <c r="E33" s="23">
        <f t="shared" si="11"/>
        <v>0</v>
      </c>
      <c r="F33" s="23">
        <f t="shared" si="11"/>
        <v>0</v>
      </c>
      <c r="G33" s="23">
        <f t="shared" si="11"/>
        <v>0</v>
      </c>
      <c r="H33" s="23">
        <f t="shared" si="11"/>
        <v>55.808499999999995</v>
      </c>
      <c r="I33" s="23">
        <f t="shared" si="11"/>
        <v>0</v>
      </c>
      <c r="J33" s="23">
        <f t="shared" si="11"/>
        <v>25.050999999999998</v>
      </c>
      <c r="K33" s="23">
        <f t="shared" si="11"/>
        <v>0</v>
      </c>
      <c r="L33" s="23">
        <f t="shared" si="11"/>
        <v>13.2652</v>
      </c>
      <c r="M33" s="23">
        <f t="shared" si="11"/>
        <v>0</v>
      </c>
      <c r="N33" s="23">
        <f t="shared" si="11"/>
        <v>14.2844</v>
      </c>
      <c r="O33" s="23">
        <f t="shared" si="11"/>
        <v>0</v>
      </c>
      <c r="P33" s="23">
        <f t="shared" si="11"/>
        <v>3.2079</v>
      </c>
      <c r="Q33" s="23">
        <f t="shared" si="11"/>
        <v>-55.808499999999995</v>
      </c>
      <c r="R33" s="23">
        <f>IF(ISERROR(H33-G33),"нд",H33-G33)</f>
        <v>55.808499999999995</v>
      </c>
      <c r="S33" s="31"/>
      <c r="T33" s="8"/>
    </row>
    <row r="34" spans="1:20" s="7" customFormat="1" ht="63.75" x14ac:dyDescent="0.2">
      <c r="A34" s="12" t="s">
        <v>44</v>
      </c>
      <c r="B34" s="15" t="s">
        <v>137</v>
      </c>
      <c r="C34" s="14" t="s">
        <v>22</v>
      </c>
      <c r="D34" s="24">
        <v>0</v>
      </c>
      <c r="E34" s="24">
        <v>0</v>
      </c>
      <c r="F34" s="24">
        <f t="shared" ref="F34" si="12">D34-E34</f>
        <v>0</v>
      </c>
      <c r="G34" s="24">
        <f t="shared" ref="G34" si="13">IF(ISERROR(I34+K34+M34+O34),"нд",I34+K34+M34+O34)</f>
        <v>0</v>
      </c>
      <c r="H34" s="24">
        <f t="shared" ref="H34" si="14">J34+L34+N34+P34</f>
        <v>55.808499999999995</v>
      </c>
      <c r="I34" s="24">
        <v>0</v>
      </c>
      <c r="J34" s="24">
        <v>25.050999999999998</v>
      </c>
      <c r="K34" s="24">
        <v>0</v>
      </c>
      <c r="L34" s="24">
        <v>13.2652</v>
      </c>
      <c r="M34" s="24">
        <v>0</v>
      </c>
      <c r="N34" s="24">
        <v>14.2844</v>
      </c>
      <c r="O34" s="24">
        <v>0</v>
      </c>
      <c r="P34" s="24">
        <v>3.2079</v>
      </c>
      <c r="Q34" s="24">
        <f t="shared" ref="Q34" si="15">F34-H34</f>
        <v>-55.808499999999995</v>
      </c>
      <c r="R34" s="24">
        <f t="shared" ref="R34" si="16">IF(ISERROR(H34-G34),"нд",H34-G34)</f>
        <v>55.808499999999995</v>
      </c>
      <c r="S34" s="32">
        <f>IF(R34="нд","нд",IFERROR(R34/G34*100,IF(H34&gt;0,100,0)))</f>
        <v>100</v>
      </c>
      <c r="T34" s="38" t="s">
        <v>188</v>
      </c>
    </row>
    <row r="35" spans="1:20" s="7" customFormat="1" x14ac:dyDescent="0.2">
      <c r="A35" s="10" t="s">
        <v>17</v>
      </c>
      <c r="B35" s="11" t="s">
        <v>17</v>
      </c>
      <c r="C35" s="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31"/>
      <c r="T35" s="8"/>
    </row>
    <row r="36" spans="1:20" s="7" customFormat="1" ht="51" x14ac:dyDescent="0.2">
      <c r="A36" s="10" t="s">
        <v>46</v>
      </c>
      <c r="B36" s="11" t="s">
        <v>47</v>
      </c>
      <c r="C36" s="8" t="s">
        <v>22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31"/>
      <c r="T36" s="8"/>
    </row>
    <row r="37" spans="1:20" s="7" customFormat="1" x14ac:dyDescent="0.2">
      <c r="A37" s="10" t="s">
        <v>17</v>
      </c>
      <c r="B37" s="11" t="s">
        <v>17</v>
      </c>
      <c r="C37" s="8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31"/>
      <c r="T37" s="8"/>
    </row>
    <row r="38" spans="1:20" s="7" customFormat="1" ht="38.25" x14ac:dyDescent="0.2">
      <c r="A38" s="10" t="s">
        <v>48</v>
      </c>
      <c r="B38" s="11" t="s">
        <v>49</v>
      </c>
      <c r="C38" s="8" t="s">
        <v>22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31"/>
      <c r="T38" s="8"/>
    </row>
    <row r="39" spans="1:20" s="7" customFormat="1" ht="63.75" x14ac:dyDescent="0.2">
      <c r="A39" s="10" t="s">
        <v>50</v>
      </c>
      <c r="B39" s="11" t="s">
        <v>51</v>
      </c>
      <c r="C39" s="8" t="s">
        <v>22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31"/>
      <c r="T39" s="8"/>
    </row>
    <row r="40" spans="1:20" s="7" customFormat="1" x14ac:dyDescent="0.2">
      <c r="A40" s="10" t="s">
        <v>17</v>
      </c>
      <c r="B40" s="11" t="s">
        <v>17</v>
      </c>
      <c r="C40" s="8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31"/>
      <c r="T40" s="8"/>
    </row>
    <row r="41" spans="1:20" s="7" customFormat="1" ht="38.25" x14ac:dyDescent="0.2">
      <c r="A41" s="10" t="s">
        <v>52</v>
      </c>
      <c r="B41" s="11" t="s">
        <v>53</v>
      </c>
      <c r="C41" s="8" t="s">
        <v>22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31"/>
      <c r="T41" s="8"/>
    </row>
    <row r="42" spans="1:20" s="7" customFormat="1" x14ac:dyDescent="0.2">
      <c r="A42" s="10" t="s">
        <v>17</v>
      </c>
      <c r="B42" s="11" t="s">
        <v>17</v>
      </c>
      <c r="C42" s="8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31"/>
      <c r="T42" s="8"/>
    </row>
    <row r="43" spans="1:20" s="7" customFormat="1" ht="51" x14ac:dyDescent="0.2">
      <c r="A43" s="10" t="s">
        <v>54</v>
      </c>
      <c r="B43" s="11" t="s">
        <v>55</v>
      </c>
      <c r="C43" s="8" t="s">
        <v>22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31"/>
      <c r="T43" s="8"/>
    </row>
    <row r="44" spans="1:20" s="7" customFormat="1" ht="38.25" x14ac:dyDescent="0.2">
      <c r="A44" s="10" t="s">
        <v>56</v>
      </c>
      <c r="B44" s="11" t="s">
        <v>57</v>
      </c>
      <c r="C44" s="8" t="s">
        <v>22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31"/>
      <c r="T44" s="8"/>
    </row>
    <row r="45" spans="1:20" s="7" customFormat="1" ht="102" x14ac:dyDescent="0.2">
      <c r="A45" s="10" t="s">
        <v>56</v>
      </c>
      <c r="B45" s="11" t="s">
        <v>58</v>
      </c>
      <c r="C45" s="8" t="s">
        <v>22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31"/>
      <c r="T45" s="8"/>
    </row>
    <row r="46" spans="1:20" s="7" customFormat="1" x14ac:dyDescent="0.2">
      <c r="A46" s="10" t="s">
        <v>17</v>
      </c>
      <c r="B46" s="11" t="s">
        <v>17</v>
      </c>
      <c r="C46" s="8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31"/>
      <c r="T46" s="8"/>
    </row>
    <row r="47" spans="1:20" s="7" customFormat="1" ht="89.25" x14ac:dyDescent="0.2">
      <c r="A47" s="10" t="s">
        <v>56</v>
      </c>
      <c r="B47" s="11" t="s">
        <v>59</v>
      </c>
      <c r="C47" s="8" t="s">
        <v>22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31"/>
      <c r="T47" s="8"/>
    </row>
    <row r="48" spans="1:20" s="7" customFormat="1" x14ac:dyDescent="0.2">
      <c r="A48" s="10" t="s">
        <v>17</v>
      </c>
      <c r="B48" s="11" t="s">
        <v>17</v>
      </c>
      <c r="C48" s="8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31"/>
      <c r="T48" s="8"/>
    </row>
    <row r="49" spans="1:20" s="7" customFormat="1" ht="89.25" x14ac:dyDescent="0.2">
      <c r="A49" s="10" t="s">
        <v>56</v>
      </c>
      <c r="B49" s="11" t="s">
        <v>60</v>
      </c>
      <c r="C49" s="8" t="s">
        <v>22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31"/>
      <c r="T49" s="8"/>
    </row>
    <row r="50" spans="1:20" s="7" customFormat="1" x14ac:dyDescent="0.2">
      <c r="A50" s="10" t="s">
        <v>17</v>
      </c>
      <c r="B50" s="11" t="s">
        <v>17</v>
      </c>
      <c r="C50" s="8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31"/>
      <c r="T50" s="8"/>
    </row>
    <row r="51" spans="1:20" s="7" customFormat="1" ht="38.25" x14ac:dyDescent="0.2">
      <c r="A51" s="10" t="s">
        <v>61</v>
      </c>
      <c r="B51" s="11" t="s">
        <v>57</v>
      </c>
      <c r="C51" s="8" t="s">
        <v>22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31"/>
      <c r="T51" s="8"/>
    </row>
    <row r="52" spans="1:20" s="7" customFormat="1" ht="102" x14ac:dyDescent="0.2">
      <c r="A52" s="10" t="s">
        <v>61</v>
      </c>
      <c r="B52" s="11" t="s">
        <v>58</v>
      </c>
      <c r="C52" s="8" t="s">
        <v>22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31"/>
      <c r="T52" s="8"/>
    </row>
    <row r="53" spans="1:20" s="7" customFormat="1" x14ac:dyDescent="0.2">
      <c r="A53" s="10" t="s">
        <v>17</v>
      </c>
      <c r="B53" s="11" t="s">
        <v>17</v>
      </c>
      <c r="C53" s="8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31"/>
      <c r="T53" s="8"/>
    </row>
    <row r="54" spans="1:20" s="7" customFormat="1" ht="89.25" x14ac:dyDescent="0.2">
      <c r="A54" s="10" t="s">
        <v>61</v>
      </c>
      <c r="B54" s="11" t="s">
        <v>59</v>
      </c>
      <c r="C54" s="8" t="s">
        <v>22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31"/>
      <c r="T54" s="8"/>
    </row>
    <row r="55" spans="1:20" s="7" customFormat="1" x14ac:dyDescent="0.2">
      <c r="A55" s="10" t="s">
        <v>17</v>
      </c>
      <c r="B55" s="11" t="s">
        <v>17</v>
      </c>
      <c r="C55" s="8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31"/>
      <c r="T55" s="8"/>
    </row>
    <row r="56" spans="1:20" s="7" customFormat="1" ht="89.25" x14ac:dyDescent="0.2">
      <c r="A56" s="10" t="s">
        <v>61</v>
      </c>
      <c r="B56" s="11" t="s">
        <v>62</v>
      </c>
      <c r="C56" s="8" t="s">
        <v>22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31"/>
      <c r="T56" s="8"/>
    </row>
    <row r="57" spans="1:20" s="7" customFormat="1" x14ac:dyDescent="0.2">
      <c r="A57" s="10" t="s">
        <v>17</v>
      </c>
      <c r="B57" s="11" t="s">
        <v>17</v>
      </c>
      <c r="C57" s="8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31"/>
      <c r="T57" s="8"/>
    </row>
    <row r="58" spans="1:20" s="7" customFormat="1" ht="76.5" x14ac:dyDescent="0.2">
      <c r="A58" s="10" t="s">
        <v>63</v>
      </c>
      <c r="B58" s="11" t="s">
        <v>64</v>
      </c>
      <c r="C58" s="8" t="s">
        <v>22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31"/>
      <c r="T58" s="8"/>
    </row>
    <row r="59" spans="1:20" s="7" customFormat="1" ht="63.75" x14ac:dyDescent="0.2">
      <c r="A59" s="10" t="s">
        <v>65</v>
      </c>
      <c r="B59" s="11" t="s">
        <v>66</v>
      </c>
      <c r="C59" s="8" t="s">
        <v>22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31"/>
      <c r="T59" s="8"/>
    </row>
    <row r="60" spans="1:20" s="7" customFormat="1" x14ac:dyDescent="0.2">
      <c r="A60" s="10" t="s">
        <v>17</v>
      </c>
      <c r="B60" s="11" t="s">
        <v>17</v>
      </c>
      <c r="C60" s="8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31"/>
      <c r="T60" s="8"/>
    </row>
    <row r="61" spans="1:20" s="7" customFormat="1" ht="63.75" x14ac:dyDescent="0.2">
      <c r="A61" s="10" t="s">
        <v>67</v>
      </c>
      <c r="B61" s="11" t="s">
        <v>68</v>
      </c>
      <c r="C61" s="8" t="s">
        <v>22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31"/>
      <c r="T61" s="8"/>
    </row>
    <row r="62" spans="1:20" s="16" customFormat="1" x14ac:dyDescent="0.2">
      <c r="A62" s="10" t="s">
        <v>17</v>
      </c>
      <c r="B62" s="11" t="s">
        <v>17</v>
      </c>
      <c r="C62" s="8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31"/>
      <c r="T62" s="8"/>
    </row>
    <row r="63" spans="1:20" s="16" customFormat="1" ht="38.25" x14ac:dyDescent="0.2">
      <c r="A63" s="17" t="s">
        <v>18</v>
      </c>
      <c r="B63" s="18" t="s">
        <v>69</v>
      </c>
      <c r="C63" s="5" t="s">
        <v>22</v>
      </c>
      <c r="D63" s="22">
        <f t="shared" ref="D63:Q63" si="17">D64+D82+D92+D110</f>
        <v>14.653000000000002</v>
      </c>
      <c r="E63" s="22">
        <f t="shared" si="17"/>
        <v>0</v>
      </c>
      <c r="F63" s="22">
        <f t="shared" si="17"/>
        <v>14.653000000000002</v>
      </c>
      <c r="G63" s="22">
        <f t="shared" si="17"/>
        <v>14.653</v>
      </c>
      <c r="H63" s="22">
        <f t="shared" si="17"/>
        <v>15.110099999999999</v>
      </c>
      <c r="I63" s="22">
        <f t="shared" si="17"/>
        <v>0.49490000000000001</v>
      </c>
      <c r="J63" s="22">
        <f t="shared" si="17"/>
        <v>0</v>
      </c>
      <c r="K63" s="22">
        <f t="shared" si="17"/>
        <v>7.1907000000000005</v>
      </c>
      <c r="L63" s="22">
        <f t="shared" si="17"/>
        <v>8.013399999999999</v>
      </c>
      <c r="M63" s="22">
        <f t="shared" si="17"/>
        <v>4.2649999999999997</v>
      </c>
      <c r="N63" s="22">
        <f t="shared" si="17"/>
        <v>2.9495</v>
      </c>
      <c r="O63" s="22">
        <f t="shared" si="17"/>
        <v>2.7023999999999999</v>
      </c>
      <c r="P63" s="22">
        <f t="shared" si="17"/>
        <v>4.1471999999999998</v>
      </c>
      <c r="Q63" s="22">
        <f t="shared" si="17"/>
        <v>-0.45709999999999912</v>
      </c>
      <c r="R63" s="22">
        <f>IF(ISERROR(H63-G63),"нд",H63-G63)</f>
        <v>0.45709999999999873</v>
      </c>
      <c r="S63" s="30"/>
      <c r="T63" s="5"/>
    </row>
    <row r="64" spans="1:20" s="16" customFormat="1" ht="63.75" x14ac:dyDescent="0.2">
      <c r="A64" s="10" t="s">
        <v>70</v>
      </c>
      <c r="B64" s="11" t="s">
        <v>71</v>
      </c>
      <c r="C64" s="8" t="s">
        <v>22</v>
      </c>
      <c r="D64" s="23">
        <f t="shared" ref="D64:Q64" si="18">D65+D80</f>
        <v>6.5760000000000005</v>
      </c>
      <c r="E64" s="23">
        <f t="shared" si="18"/>
        <v>0</v>
      </c>
      <c r="F64" s="23">
        <f t="shared" si="18"/>
        <v>6.5760000000000005</v>
      </c>
      <c r="G64" s="23">
        <f t="shared" si="18"/>
        <v>6.5760000000000005</v>
      </c>
      <c r="H64" s="23">
        <f t="shared" si="18"/>
        <v>6.577</v>
      </c>
      <c r="I64" s="23">
        <f t="shared" si="18"/>
        <v>0.49490000000000001</v>
      </c>
      <c r="J64" s="23">
        <f t="shared" si="18"/>
        <v>0</v>
      </c>
      <c r="K64" s="23">
        <f t="shared" si="18"/>
        <v>3.5986000000000002</v>
      </c>
      <c r="L64" s="23">
        <f t="shared" si="18"/>
        <v>3.8682999999999996</v>
      </c>
      <c r="M64" s="23">
        <f t="shared" si="18"/>
        <v>1.2999000000000001</v>
      </c>
      <c r="N64" s="23">
        <f t="shared" si="18"/>
        <v>1.3048999999999999</v>
      </c>
      <c r="O64" s="23">
        <f t="shared" si="18"/>
        <v>1.1825999999999999</v>
      </c>
      <c r="P64" s="23">
        <f t="shared" si="18"/>
        <v>1.4037999999999999</v>
      </c>
      <c r="Q64" s="23">
        <f t="shared" si="18"/>
        <v>-9.999999999995568E-4</v>
      </c>
      <c r="R64" s="23">
        <f>IF(ISERROR(H64-G64),"нд",H64-G64)</f>
        <v>9.9999999999944578E-4</v>
      </c>
      <c r="S64" s="31"/>
      <c r="T64" s="8"/>
    </row>
    <row r="65" spans="1:20" s="16" customFormat="1" ht="25.5" x14ac:dyDescent="0.2">
      <c r="A65" s="10" t="s">
        <v>72</v>
      </c>
      <c r="B65" s="11" t="s">
        <v>73</v>
      </c>
      <c r="C65" s="8" t="s">
        <v>22</v>
      </c>
      <c r="D65" s="23">
        <f t="shared" ref="D65:Q65" si="19">SUM(D66:D79)</f>
        <v>6.5760000000000005</v>
      </c>
      <c r="E65" s="23">
        <f t="shared" si="19"/>
        <v>0</v>
      </c>
      <c r="F65" s="23">
        <f t="shared" si="19"/>
        <v>6.5760000000000005</v>
      </c>
      <c r="G65" s="23">
        <f t="shared" si="19"/>
        <v>6.5760000000000005</v>
      </c>
      <c r="H65" s="23">
        <f t="shared" si="19"/>
        <v>6.577</v>
      </c>
      <c r="I65" s="23">
        <f t="shared" si="19"/>
        <v>0.49490000000000001</v>
      </c>
      <c r="J65" s="23">
        <f t="shared" si="19"/>
        <v>0</v>
      </c>
      <c r="K65" s="23">
        <f t="shared" si="19"/>
        <v>3.5986000000000002</v>
      </c>
      <c r="L65" s="23">
        <f t="shared" si="19"/>
        <v>3.8682999999999996</v>
      </c>
      <c r="M65" s="23">
        <f t="shared" si="19"/>
        <v>1.2999000000000001</v>
      </c>
      <c r="N65" s="23">
        <f t="shared" si="19"/>
        <v>1.3048999999999999</v>
      </c>
      <c r="O65" s="23">
        <f t="shared" si="19"/>
        <v>1.1825999999999999</v>
      </c>
      <c r="P65" s="23">
        <f t="shared" si="19"/>
        <v>1.4037999999999999</v>
      </c>
      <c r="Q65" s="23">
        <f t="shared" si="19"/>
        <v>-9.999999999995568E-4</v>
      </c>
      <c r="R65" s="23">
        <f>IF(ISERROR(H65-G65),"нд",H65-G65)</f>
        <v>9.9999999999944578E-4</v>
      </c>
      <c r="S65" s="31"/>
      <c r="T65" s="8"/>
    </row>
    <row r="66" spans="1:20" s="16" customFormat="1" ht="38.25" x14ac:dyDescent="0.2">
      <c r="A66" s="12" t="s">
        <v>72</v>
      </c>
      <c r="B66" s="13" t="s">
        <v>167</v>
      </c>
      <c r="C66" s="14" t="s">
        <v>127</v>
      </c>
      <c r="D66" s="24">
        <v>0.2198</v>
      </c>
      <c r="E66" s="24">
        <v>0</v>
      </c>
      <c r="F66" s="24">
        <f t="shared" ref="F66:F70" si="20">D66-E66</f>
        <v>0.2198</v>
      </c>
      <c r="G66" s="24">
        <f t="shared" ref="G66:G73" si="21">IF(ISERROR(I66+K66+M66+O66),"нд",I66+K66+M66+O66)</f>
        <v>0.2198</v>
      </c>
      <c r="H66" s="24">
        <f t="shared" ref="H66" si="22">J66+L66+N66+P66</f>
        <v>0.189</v>
      </c>
      <c r="I66" s="24">
        <v>0.2198</v>
      </c>
      <c r="J66" s="24">
        <v>0</v>
      </c>
      <c r="K66" s="24">
        <v>0</v>
      </c>
      <c r="L66" s="24">
        <v>0.189</v>
      </c>
      <c r="M66" s="24">
        <v>0</v>
      </c>
      <c r="N66" s="24">
        <v>0</v>
      </c>
      <c r="O66" s="24">
        <v>0</v>
      </c>
      <c r="P66" s="24">
        <v>0</v>
      </c>
      <c r="Q66" s="24">
        <f>F66-H66</f>
        <v>3.0799999999999994E-2</v>
      </c>
      <c r="R66" s="24">
        <f t="shared" ref="R66:R73" si="23">IF(ISERROR(H66-G66),"нд",H66-G66)</f>
        <v>-3.0799999999999994E-2</v>
      </c>
      <c r="S66" s="32">
        <f t="shared" ref="S66:S73" si="24">IF(R66="нд","нд",IFERROR(R66/G66*100,IF(H66&gt;0,100,0)))</f>
        <v>-14.012738853503182</v>
      </c>
      <c r="T66" s="38" t="s">
        <v>188</v>
      </c>
    </row>
    <row r="67" spans="1:20" s="16" customFormat="1" ht="38.25" x14ac:dyDescent="0.2">
      <c r="A67" s="12" t="s">
        <v>72</v>
      </c>
      <c r="B67" s="13" t="s">
        <v>168</v>
      </c>
      <c r="C67" s="14" t="s">
        <v>157</v>
      </c>
      <c r="D67" s="24">
        <v>0.27510000000000001</v>
      </c>
      <c r="E67" s="24">
        <v>0</v>
      </c>
      <c r="F67" s="24">
        <f t="shared" si="20"/>
        <v>0.27510000000000001</v>
      </c>
      <c r="G67" s="24">
        <f t="shared" si="21"/>
        <v>0.27510000000000001</v>
      </c>
      <c r="H67" s="24">
        <f t="shared" ref="H67:H73" si="25">J67+L67+N67+P67</f>
        <v>0.23019999999999999</v>
      </c>
      <c r="I67" s="24">
        <v>0.27510000000000001</v>
      </c>
      <c r="J67" s="24">
        <v>0</v>
      </c>
      <c r="K67" s="24">
        <v>0</v>
      </c>
      <c r="L67" s="24">
        <v>0.23019999999999999</v>
      </c>
      <c r="M67" s="24">
        <v>0</v>
      </c>
      <c r="N67" s="24">
        <v>0</v>
      </c>
      <c r="O67" s="24">
        <v>0</v>
      </c>
      <c r="P67" s="24">
        <v>0</v>
      </c>
      <c r="Q67" s="24">
        <f t="shared" ref="Q67:Q73" si="26">F67-H67</f>
        <v>4.4900000000000023E-2</v>
      </c>
      <c r="R67" s="24">
        <f t="shared" si="23"/>
        <v>-4.4900000000000023E-2</v>
      </c>
      <c r="S67" s="32">
        <f t="shared" si="24"/>
        <v>-16.321337695383505</v>
      </c>
      <c r="T67" s="38" t="s">
        <v>188</v>
      </c>
    </row>
    <row r="68" spans="1:20" s="16" customFormat="1" ht="38.25" x14ac:dyDescent="0.2">
      <c r="A68" s="12" t="s">
        <v>72</v>
      </c>
      <c r="B68" s="13" t="s">
        <v>138</v>
      </c>
      <c r="C68" s="14" t="s">
        <v>140</v>
      </c>
      <c r="D68" s="24">
        <v>0.35680000000000001</v>
      </c>
      <c r="E68" s="24">
        <v>0</v>
      </c>
      <c r="F68" s="24">
        <f t="shared" si="20"/>
        <v>0.35680000000000001</v>
      </c>
      <c r="G68" s="24">
        <f>IF(ISERROR(I68+K68+M68+O68),"нд",I68+K68+M68+O68)</f>
        <v>0.35680000000000001</v>
      </c>
      <c r="H68" s="24">
        <f t="shared" ref="H68" si="27">J68+L68+N68+P68</f>
        <v>0.28949999999999998</v>
      </c>
      <c r="I68" s="24">
        <v>0</v>
      </c>
      <c r="J68" s="24">
        <v>0</v>
      </c>
      <c r="K68" s="24">
        <v>0.35680000000000001</v>
      </c>
      <c r="L68" s="24">
        <v>0.28949999999999998</v>
      </c>
      <c r="M68" s="24">
        <v>0</v>
      </c>
      <c r="N68" s="24">
        <v>0</v>
      </c>
      <c r="O68" s="24">
        <v>0</v>
      </c>
      <c r="P68" s="24">
        <v>0</v>
      </c>
      <c r="Q68" s="24">
        <f>F68-H68</f>
        <v>6.7300000000000026E-2</v>
      </c>
      <c r="R68" s="24">
        <f>IF(ISERROR(H68-G68),"нд",H68-G68)</f>
        <v>-6.7300000000000026E-2</v>
      </c>
      <c r="S68" s="32">
        <f>IF(R68="нд","нд",IFERROR(R68/G68*100,IF(H68&gt;0,100,0)))</f>
        <v>-18.862107623318391</v>
      </c>
      <c r="T68" s="38" t="s">
        <v>188</v>
      </c>
    </row>
    <row r="69" spans="1:20" s="16" customFormat="1" ht="38.25" x14ac:dyDescent="0.2">
      <c r="A69" s="12" t="s">
        <v>72</v>
      </c>
      <c r="B69" s="13" t="s">
        <v>139</v>
      </c>
      <c r="C69" s="14" t="s">
        <v>141</v>
      </c>
      <c r="D69" s="24">
        <v>0.35680000000000001</v>
      </c>
      <c r="E69" s="24">
        <v>0</v>
      </c>
      <c r="F69" s="24">
        <f t="shared" si="20"/>
        <v>0.35680000000000001</v>
      </c>
      <c r="G69" s="24">
        <f>IF(ISERROR(I69+K69+M69+O69),"нд",I69+K69+M69+O69)</f>
        <v>0.35680000000000001</v>
      </c>
      <c r="H69" s="24">
        <f>J69+L69+N69+P69</f>
        <v>0.28949999999999998</v>
      </c>
      <c r="I69" s="24">
        <v>0</v>
      </c>
      <c r="J69" s="24">
        <v>0</v>
      </c>
      <c r="K69" s="24">
        <v>0.35680000000000001</v>
      </c>
      <c r="L69" s="24">
        <v>0.28949999999999998</v>
      </c>
      <c r="M69" s="24">
        <v>0</v>
      </c>
      <c r="N69" s="24">
        <v>0</v>
      </c>
      <c r="O69" s="24">
        <v>0</v>
      </c>
      <c r="P69" s="24">
        <v>0</v>
      </c>
      <c r="Q69" s="24">
        <f>F69-H69</f>
        <v>6.7300000000000026E-2</v>
      </c>
      <c r="R69" s="24">
        <f>IF(ISERROR(H69-G69),"нд",H69-G69)</f>
        <v>-6.7300000000000026E-2</v>
      </c>
      <c r="S69" s="32">
        <f>IF(R69="нд","нд",IFERROR(R69/G69*100,IF(H69&gt;0,100,0)))</f>
        <v>-18.862107623318391</v>
      </c>
      <c r="T69" s="38" t="s">
        <v>188</v>
      </c>
    </row>
    <row r="70" spans="1:20" s="16" customFormat="1" ht="38.25" x14ac:dyDescent="0.2">
      <c r="A70" s="12" t="s">
        <v>72</v>
      </c>
      <c r="B70" s="13" t="s">
        <v>169</v>
      </c>
      <c r="C70" s="14" t="s">
        <v>128</v>
      </c>
      <c r="D70" s="24">
        <v>0.2198</v>
      </c>
      <c r="E70" s="24">
        <v>0</v>
      </c>
      <c r="F70" s="24">
        <f t="shared" si="20"/>
        <v>0.2198</v>
      </c>
      <c r="G70" s="24">
        <f>IF(ISERROR(I70+K70+M70+O70),"нд",I70+K70+M70+O70)</f>
        <v>0.2198</v>
      </c>
      <c r="H70" s="24">
        <f>J70+L70+N70+P70</f>
        <v>0.19539999999999999</v>
      </c>
      <c r="I70" s="24">
        <v>0</v>
      </c>
      <c r="J70" s="24">
        <v>0</v>
      </c>
      <c r="K70" s="24">
        <v>0</v>
      </c>
      <c r="L70" s="24">
        <v>0</v>
      </c>
      <c r="M70" s="24">
        <v>0.2198</v>
      </c>
      <c r="N70" s="24">
        <v>0.19539999999999999</v>
      </c>
      <c r="O70" s="24">
        <v>0</v>
      </c>
      <c r="P70" s="24">
        <v>0</v>
      </c>
      <c r="Q70" s="24">
        <f>F70-H70</f>
        <v>2.4400000000000005E-2</v>
      </c>
      <c r="R70" s="24">
        <f>IF(ISERROR(H70-G70),"нд",H70-G70)</f>
        <v>-2.4400000000000005E-2</v>
      </c>
      <c r="S70" s="32">
        <f>IF(R70="нд","нд",IFERROR(R70/G70*100,IF(H70&gt;0,100,0)))</f>
        <v>-11.10100090991811</v>
      </c>
      <c r="T70" s="38" t="s">
        <v>188</v>
      </c>
    </row>
    <row r="71" spans="1:20" s="16" customFormat="1" ht="38.25" x14ac:dyDescent="0.2">
      <c r="A71" s="12" t="s">
        <v>72</v>
      </c>
      <c r="B71" s="13" t="s">
        <v>159</v>
      </c>
      <c r="C71" s="14" t="s">
        <v>160</v>
      </c>
      <c r="D71" s="24">
        <v>0.35680000000000001</v>
      </c>
      <c r="E71" s="24">
        <v>0</v>
      </c>
      <c r="F71" s="24">
        <f t="shared" ref="F71" si="28">D71-E71</f>
        <v>0.35680000000000001</v>
      </c>
      <c r="G71" s="24">
        <f t="shared" ref="G71" si="29">IF(ISERROR(I71+K71+M71+O71),"нд",I71+K71+M71+O71)</f>
        <v>0.35680000000000001</v>
      </c>
      <c r="H71" s="24">
        <f t="shared" ref="H71" si="30">J71+L71+N71+P71</f>
        <v>0.29759999999999998</v>
      </c>
      <c r="I71" s="24">
        <v>0</v>
      </c>
      <c r="J71" s="24">
        <v>0</v>
      </c>
      <c r="K71" s="24">
        <v>0</v>
      </c>
      <c r="L71" s="24">
        <v>0</v>
      </c>
      <c r="M71" s="24">
        <v>0.35680000000000001</v>
      </c>
      <c r="N71" s="24">
        <v>0.29759999999999998</v>
      </c>
      <c r="O71" s="24">
        <v>0</v>
      </c>
      <c r="P71" s="24">
        <v>0</v>
      </c>
      <c r="Q71" s="24">
        <f t="shared" ref="Q71" si="31">F71-H71</f>
        <v>5.920000000000003E-2</v>
      </c>
      <c r="R71" s="24">
        <f t="shared" ref="R71" si="32">IF(ISERROR(H71-G71),"нд",H71-G71)</f>
        <v>-5.920000000000003E-2</v>
      </c>
      <c r="S71" s="32">
        <f t="shared" ref="S71" si="33">IF(R71="нд","нд",IFERROR(R71/G71*100,IF(H71&gt;0,100,0)))</f>
        <v>-16.591928251121086</v>
      </c>
      <c r="T71" s="38" t="s">
        <v>188</v>
      </c>
    </row>
    <row r="72" spans="1:20" s="16" customFormat="1" ht="38.25" x14ac:dyDescent="0.2">
      <c r="A72" s="12" t="s">
        <v>72</v>
      </c>
      <c r="B72" s="13" t="s">
        <v>170</v>
      </c>
      <c r="C72" s="14" t="s">
        <v>156</v>
      </c>
      <c r="D72" s="24">
        <v>0.27529999999999999</v>
      </c>
      <c r="E72" s="24">
        <v>0</v>
      </c>
      <c r="F72" s="24">
        <f t="shared" ref="F72:F78" si="34">D72-E72</f>
        <v>0.27529999999999999</v>
      </c>
      <c r="G72" s="24">
        <f t="shared" si="21"/>
        <v>0.27529999999999999</v>
      </c>
      <c r="H72" s="24">
        <f t="shared" si="25"/>
        <v>0.27529999999999999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0.27529999999999999</v>
      </c>
      <c r="P72" s="24">
        <v>0.27529999999999999</v>
      </c>
      <c r="Q72" s="24">
        <f t="shared" si="26"/>
        <v>0</v>
      </c>
      <c r="R72" s="24">
        <f t="shared" si="23"/>
        <v>0</v>
      </c>
      <c r="S72" s="32">
        <f t="shared" si="24"/>
        <v>0</v>
      </c>
      <c r="T72" s="38"/>
    </row>
    <row r="73" spans="1:20" s="16" customFormat="1" ht="38.25" x14ac:dyDescent="0.2">
      <c r="A73" s="12" t="s">
        <v>72</v>
      </c>
      <c r="B73" s="13" t="s">
        <v>161</v>
      </c>
      <c r="C73" s="14" t="s">
        <v>162</v>
      </c>
      <c r="D73" s="24">
        <v>0.27500000000000002</v>
      </c>
      <c r="E73" s="24">
        <v>0</v>
      </c>
      <c r="F73" s="24">
        <f t="shared" si="34"/>
        <v>0.27500000000000002</v>
      </c>
      <c r="G73" s="24">
        <f t="shared" si="21"/>
        <v>0.27500000000000002</v>
      </c>
      <c r="H73" s="24">
        <f t="shared" si="25"/>
        <v>0.27450000000000002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0.27500000000000002</v>
      </c>
      <c r="P73" s="24">
        <v>0.27450000000000002</v>
      </c>
      <c r="Q73" s="24">
        <f t="shared" si="26"/>
        <v>5.0000000000000044E-4</v>
      </c>
      <c r="R73" s="24">
        <f t="shared" si="23"/>
        <v>-5.0000000000000044E-4</v>
      </c>
      <c r="S73" s="32">
        <f t="shared" si="24"/>
        <v>-0.18181818181818196</v>
      </c>
      <c r="T73" s="38"/>
    </row>
    <row r="74" spans="1:20" s="16" customFormat="1" x14ac:dyDescent="0.2">
      <c r="A74" s="12" t="s">
        <v>72</v>
      </c>
      <c r="B74" s="13" t="s">
        <v>143</v>
      </c>
      <c r="C74" s="14" t="s">
        <v>146</v>
      </c>
      <c r="D74" s="24">
        <v>1.3240000000000001</v>
      </c>
      <c r="E74" s="24">
        <v>0</v>
      </c>
      <c r="F74" s="24">
        <f t="shared" si="34"/>
        <v>1.3240000000000001</v>
      </c>
      <c r="G74" s="24">
        <f t="shared" ref="G74" si="35">IF(ISERROR(I74+K74+M74+O74),"нд",I74+K74+M74+O74)</f>
        <v>1.3240000000000001</v>
      </c>
      <c r="H74" s="24">
        <f t="shared" ref="H74" si="36">J74+L74+N74+P74</f>
        <v>1.3512999999999999</v>
      </c>
      <c r="I74" s="24">
        <v>0</v>
      </c>
      <c r="J74" s="24">
        <v>0</v>
      </c>
      <c r="K74" s="24">
        <v>1.3240000000000001</v>
      </c>
      <c r="L74" s="24">
        <v>1.3512999999999999</v>
      </c>
      <c r="M74" s="24">
        <v>0</v>
      </c>
      <c r="N74" s="24">
        <v>0</v>
      </c>
      <c r="O74" s="24">
        <v>0</v>
      </c>
      <c r="P74" s="24">
        <v>0</v>
      </c>
      <c r="Q74" s="24">
        <f t="shared" ref="Q74" si="37">F74-H74</f>
        <v>-2.729999999999988E-2</v>
      </c>
      <c r="R74" s="24">
        <f t="shared" ref="R74" si="38">IF(ISERROR(H74-G74),"нд",H74-G74)</f>
        <v>2.729999999999988E-2</v>
      </c>
      <c r="S74" s="32">
        <f t="shared" ref="S74" si="39">IF(R74="нд","нд",IFERROR(R74/G74*100,IF(H74&gt;0,100,0)))</f>
        <v>2.0619335347431935</v>
      </c>
      <c r="T74" s="38"/>
    </row>
    <row r="75" spans="1:20" s="16" customFormat="1" ht="25.5" x14ac:dyDescent="0.2">
      <c r="A75" s="12" t="s">
        <v>72</v>
      </c>
      <c r="B75" s="13" t="s">
        <v>142</v>
      </c>
      <c r="C75" s="14" t="s">
        <v>189</v>
      </c>
      <c r="D75" s="24">
        <v>0.72330000000000005</v>
      </c>
      <c r="E75" s="24">
        <v>0</v>
      </c>
      <c r="F75" s="24">
        <f t="shared" si="34"/>
        <v>0.72330000000000005</v>
      </c>
      <c r="G75" s="24">
        <f t="shared" ref="G75" si="40">IF(ISERROR(I75+K75+M75+O75),"нд",I75+K75+M75+O75)</f>
        <v>0.72330000000000005</v>
      </c>
      <c r="H75" s="24">
        <f t="shared" ref="H75" si="41">J75+L75+N75+P75</f>
        <v>0.75839999999999996</v>
      </c>
      <c r="I75" s="24">
        <v>0</v>
      </c>
      <c r="J75" s="24">
        <v>0</v>
      </c>
      <c r="K75" s="24">
        <v>0</v>
      </c>
      <c r="L75" s="24">
        <v>0.75839999999999996</v>
      </c>
      <c r="M75" s="24">
        <v>0.72330000000000005</v>
      </c>
      <c r="N75" s="24">
        <v>0</v>
      </c>
      <c r="O75" s="24">
        <v>0</v>
      </c>
      <c r="P75" s="24">
        <v>0</v>
      </c>
      <c r="Q75" s="24">
        <f t="shared" ref="Q75" si="42">F75-H75</f>
        <v>-3.5099999999999909E-2</v>
      </c>
      <c r="R75" s="24">
        <f t="shared" ref="R75" si="43">IF(ISERROR(H75-G75),"нд",H75-G75)</f>
        <v>3.5099999999999909E-2</v>
      </c>
      <c r="S75" s="32">
        <f t="shared" ref="S75" si="44">IF(R75="нд","нд",IFERROR(R75/G75*100,IF(H75&gt;0,100,0)))</f>
        <v>4.8527581916217208</v>
      </c>
      <c r="T75" s="38"/>
    </row>
    <row r="76" spans="1:20" s="16" customFormat="1" ht="25.5" x14ac:dyDescent="0.2">
      <c r="A76" s="12" t="s">
        <v>72</v>
      </c>
      <c r="B76" s="13" t="s">
        <v>144</v>
      </c>
      <c r="C76" s="14" t="s">
        <v>145</v>
      </c>
      <c r="D76" s="24">
        <v>0.74980000000000002</v>
      </c>
      <c r="E76" s="24">
        <v>0</v>
      </c>
      <c r="F76" s="24">
        <f t="shared" si="34"/>
        <v>0.74980000000000002</v>
      </c>
      <c r="G76" s="24">
        <f t="shared" ref="G76:G77" si="45">IF(ISERROR(I76+K76+M76+O76),"нд",I76+K76+M76+O76)</f>
        <v>0.74980000000000002</v>
      </c>
      <c r="H76" s="24">
        <f t="shared" ref="H76:H77" si="46">J76+L76+N76+P76</f>
        <v>0.76039999999999996</v>
      </c>
      <c r="I76" s="24">
        <v>0</v>
      </c>
      <c r="J76" s="24">
        <v>0</v>
      </c>
      <c r="K76" s="24">
        <v>0.74980000000000002</v>
      </c>
      <c r="L76" s="24">
        <v>0.76039999999999996</v>
      </c>
      <c r="M76" s="24">
        <v>0</v>
      </c>
      <c r="N76" s="24">
        <v>0</v>
      </c>
      <c r="O76" s="24">
        <v>0</v>
      </c>
      <c r="P76" s="24">
        <v>0</v>
      </c>
      <c r="Q76" s="24">
        <f t="shared" ref="Q76:Q77" si="47">F76-H76</f>
        <v>-1.0599999999999943E-2</v>
      </c>
      <c r="R76" s="24">
        <f t="shared" ref="R76:R77" si="48">IF(ISERROR(H76-G76),"нд",H76-G76)</f>
        <v>1.0599999999999943E-2</v>
      </c>
      <c r="S76" s="32">
        <f t="shared" ref="S76:S77" si="49">IF(R76="нд","нд",IFERROR(R76/G76*100,IF(H76&gt;0,100,0)))</f>
        <v>1.4137103227527263</v>
      </c>
      <c r="T76" s="24"/>
    </row>
    <row r="77" spans="1:20" s="16" customFormat="1" ht="25.5" x14ac:dyDescent="0.2">
      <c r="A77" s="12" t="s">
        <v>72</v>
      </c>
      <c r="B77" s="13" t="s">
        <v>163</v>
      </c>
      <c r="C77" s="14" t="s">
        <v>165</v>
      </c>
      <c r="D77" s="24">
        <v>0.63229999999999997</v>
      </c>
      <c r="E77" s="24">
        <v>0</v>
      </c>
      <c r="F77" s="24">
        <f t="shared" si="34"/>
        <v>0.63229999999999997</v>
      </c>
      <c r="G77" s="24">
        <f t="shared" si="45"/>
        <v>0.63229999999999997</v>
      </c>
      <c r="H77" s="24">
        <f t="shared" si="46"/>
        <v>0.85399999999999998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0.63229999999999997</v>
      </c>
      <c r="P77" s="24">
        <v>0.85399999999999998</v>
      </c>
      <c r="Q77" s="24">
        <f t="shared" si="47"/>
        <v>-0.22170000000000001</v>
      </c>
      <c r="R77" s="24">
        <f t="shared" si="48"/>
        <v>0.22170000000000001</v>
      </c>
      <c r="S77" s="32">
        <f t="shared" si="49"/>
        <v>35.06247034635458</v>
      </c>
      <c r="T77" s="38" t="s">
        <v>188</v>
      </c>
    </row>
    <row r="78" spans="1:20" s="16" customFormat="1" ht="25.5" x14ac:dyDescent="0.2">
      <c r="A78" s="12" t="s">
        <v>72</v>
      </c>
      <c r="B78" s="13" t="s">
        <v>164</v>
      </c>
      <c r="C78" s="14" t="s">
        <v>166</v>
      </c>
      <c r="D78" s="24">
        <v>0.81120000000000003</v>
      </c>
      <c r="E78" s="24">
        <v>0</v>
      </c>
      <c r="F78" s="24">
        <f t="shared" si="34"/>
        <v>0.81120000000000003</v>
      </c>
      <c r="G78" s="24">
        <f t="shared" ref="G78" si="50">IF(ISERROR(I78+K78+M78+O78),"нд",I78+K78+M78+O78)</f>
        <v>0.81120000000000003</v>
      </c>
      <c r="H78" s="24">
        <f t="shared" ref="H78" si="51">J78+L78+N78+P78</f>
        <v>0.81189999999999996</v>
      </c>
      <c r="I78" s="24">
        <v>0</v>
      </c>
      <c r="J78" s="24">
        <v>0</v>
      </c>
      <c r="K78" s="24">
        <v>0.81120000000000003</v>
      </c>
      <c r="L78" s="24">
        <v>0</v>
      </c>
      <c r="M78" s="24">
        <v>0</v>
      </c>
      <c r="N78" s="24">
        <v>0.81189999999999996</v>
      </c>
      <c r="O78" s="24">
        <v>0</v>
      </c>
      <c r="P78" s="24">
        <v>0</v>
      </c>
      <c r="Q78" s="24">
        <f t="shared" ref="Q78" si="52">F78-H78</f>
        <v>-6.9999999999992291E-4</v>
      </c>
      <c r="R78" s="24">
        <f t="shared" ref="R78" si="53">IF(ISERROR(H78-G78),"нд",H78-G78)</f>
        <v>6.9999999999992291E-4</v>
      </c>
      <c r="S78" s="32">
        <f t="shared" ref="S78" si="54">IF(R78="нд","нд",IFERROR(R78/G78*100,IF(H78&gt;0,100,0)))</f>
        <v>8.6291913214980628E-2</v>
      </c>
      <c r="T78" s="38"/>
    </row>
    <row r="79" spans="1:20" x14ac:dyDescent="0.2">
      <c r="A79" s="10" t="s">
        <v>17</v>
      </c>
      <c r="B79" s="11" t="s">
        <v>17</v>
      </c>
      <c r="C79" s="8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31"/>
      <c r="T79" s="8"/>
    </row>
    <row r="80" spans="1:20" ht="51" x14ac:dyDescent="0.2">
      <c r="A80" s="10" t="s">
        <v>74</v>
      </c>
      <c r="B80" s="11" t="s">
        <v>75</v>
      </c>
      <c r="C80" s="8" t="s">
        <v>22</v>
      </c>
      <c r="D80" s="23">
        <f t="shared" ref="D80:Q80" si="55">SUM(D81:D81)</f>
        <v>0</v>
      </c>
      <c r="E80" s="23">
        <f t="shared" si="55"/>
        <v>0</v>
      </c>
      <c r="F80" s="23">
        <f t="shared" si="55"/>
        <v>0</v>
      </c>
      <c r="G80" s="23">
        <f t="shared" si="55"/>
        <v>0</v>
      </c>
      <c r="H80" s="23">
        <f t="shared" si="55"/>
        <v>0</v>
      </c>
      <c r="I80" s="23">
        <f t="shared" si="55"/>
        <v>0</v>
      </c>
      <c r="J80" s="23">
        <f t="shared" si="55"/>
        <v>0</v>
      </c>
      <c r="K80" s="23">
        <f t="shared" si="55"/>
        <v>0</v>
      </c>
      <c r="L80" s="23">
        <f t="shared" si="55"/>
        <v>0</v>
      </c>
      <c r="M80" s="23">
        <f t="shared" si="55"/>
        <v>0</v>
      </c>
      <c r="N80" s="23">
        <f t="shared" si="55"/>
        <v>0</v>
      </c>
      <c r="O80" s="23">
        <f t="shared" si="55"/>
        <v>0</v>
      </c>
      <c r="P80" s="23">
        <f t="shared" si="55"/>
        <v>0</v>
      </c>
      <c r="Q80" s="23">
        <f t="shared" si="55"/>
        <v>0</v>
      </c>
      <c r="R80" s="23">
        <f>IF(ISERROR(H80-G80),"нд",H80-G80)</f>
        <v>0</v>
      </c>
      <c r="S80" s="31"/>
      <c r="T80" s="8"/>
    </row>
    <row r="81" spans="1:106" x14ac:dyDescent="0.2">
      <c r="A81" s="10" t="s">
        <v>17</v>
      </c>
      <c r="B81" s="11" t="s">
        <v>17</v>
      </c>
      <c r="C81" s="8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31"/>
      <c r="T81" s="8"/>
      <c r="DB81" s="3">
        <f>IF(DA81="нд","нд",IFERROR(DA81/E81*100,IF(BC81&gt;0,100,0)))</f>
        <v>0</v>
      </c>
    </row>
    <row r="82" spans="1:106" ht="38.25" x14ac:dyDescent="0.2">
      <c r="A82" s="10" t="s">
        <v>76</v>
      </c>
      <c r="B82" s="11" t="s">
        <v>77</v>
      </c>
      <c r="C82" s="8" t="s">
        <v>22</v>
      </c>
      <c r="D82" s="23">
        <f t="shared" ref="D82:Q82" si="56">D83+D90</f>
        <v>2.7215000000000003</v>
      </c>
      <c r="E82" s="23">
        <f t="shared" si="56"/>
        <v>0</v>
      </c>
      <c r="F82" s="23">
        <f t="shared" si="56"/>
        <v>2.7215000000000003</v>
      </c>
      <c r="G82" s="23">
        <f t="shared" si="56"/>
        <v>2.7215000000000003</v>
      </c>
      <c r="H82" s="23">
        <f t="shared" si="56"/>
        <v>3.0508999999999999</v>
      </c>
      <c r="I82" s="23">
        <f t="shared" si="56"/>
        <v>0</v>
      </c>
      <c r="J82" s="23">
        <f t="shared" si="56"/>
        <v>0</v>
      </c>
      <c r="K82" s="23">
        <f t="shared" si="56"/>
        <v>1.4499</v>
      </c>
      <c r="L82" s="23">
        <f t="shared" si="56"/>
        <v>2.3956</v>
      </c>
      <c r="M82" s="23">
        <f t="shared" si="56"/>
        <v>0.60870000000000002</v>
      </c>
      <c r="N82" s="23">
        <f t="shared" si="56"/>
        <v>0</v>
      </c>
      <c r="O82" s="23">
        <f t="shared" si="56"/>
        <v>0.66290000000000004</v>
      </c>
      <c r="P82" s="23">
        <f t="shared" si="56"/>
        <v>0.65529999999999999</v>
      </c>
      <c r="Q82" s="23">
        <f t="shared" si="56"/>
        <v>-0.32939999999999997</v>
      </c>
      <c r="R82" s="23">
        <f>IF(ISERROR(H82-G82),"нд",H82-G82)</f>
        <v>0.32939999999999969</v>
      </c>
      <c r="S82" s="31"/>
      <c r="T82" s="8"/>
    </row>
    <row r="83" spans="1:106" ht="25.5" x14ac:dyDescent="0.2">
      <c r="A83" s="10" t="s">
        <v>78</v>
      </c>
      <c r="B83" s="11" t="s">
        <v>79</v>
      </c>
      <c r="C83" s="8" t="s">
        <v>22</v>
      </c>
      <c r="D83" s="23">
        <f t="shared" ref="D83:Q83" si="57">SUM(D84:D89)</f>
        <v>2.7215000000000003</v>
      </c>
      <c r="E83" s="23">
        <f t="shared" si="57"/>
        <v>0</v>
      </c>
      <c r="F83" s="23">
        <f t="shared" si="57"/>
        <v>2.7215000000000003</v>
      </c>
      <c r="G83" s="23">
        <f t="shared" si="57"/>
        <v>2.7215000000000003</v>
      </c>
      <c r="H83" s="23">
        <f t="shared" si="57"/>
        <v>3.0508999999999999</v>
      </c>
      <c r="I83" s="23">
        <f t="shared" si="57"/>
        <v>0</v>
      </c>
      <c r="J83" s="23">
        <f t="shared" si="57"/>
        <v>0</v>
      </c>
      <c r="K83" s="23">
        <f t="shared" si="57"/>
        <v>1.4499</v>
      </c>
      <c r="L83" s="23">
        <f t="shared" si="57"/>
        <v>2.3956</v>
      </c>
      <c r="M83" s="23">
        <f t="shared" si="57"/>
        <v>0.60870000000000002</v>
      </c>
      <c r="N83" s="23">
        <f t="shared" si="57"/>
        <v>0</v>
      </c>
      <c r="O83" s="23">
        <f t="shared" si="57"/>
        <v>0.66290000000000004</v>
      </c>
      <c r="P83" s="23">
        <f t="shared" si="57"/>
        <v>0.65529999999999999</v>
      </c>
      <c r="Q83" s="23">
        <f t="shared" si="57"/>
        <v>-0.32939999999999997</v>
      </c>
      <c r="R83" s="23">
        <f>IF(ISERROR(H83-G83),"нд",H83-G83)</f>
        <v>0.32939999999999969</v>
      </c>
      <c r="S83" s="31"/>
      <c r="T83" s="8"/>
    </row>
    <row r="84" spans="1:106" s="16" customFormat="1" ht="25.5" x14ac:dyDescent="0.2">
      <c r="A84" s="12" t="s">
        <v>78</v>
      </c>
      <c r="B84" s="13" t="s">
        <v>147</v>
      </c>
      <c r="C84" s="14" t="s">
        <v>190</v>
      </c>
      <c r="D84" s="24">
        <v>1.2174</v>
      </c>
      <c r="E84" s="24">
        <v>0</v>
      </c>
      <c r="F84" s="24">
        <f t="shared" ref="F84:F87" si="58">D84-E84</f>
        <v>1.2174</v>
      </c>
      <c r="G84" s="24">
        <f t="shared" ref="G84" si="59">IF(ISERROR(I84+K84+M84+O84),"нд",I84+K84+M84+O84)</f>
        <v>1.2174</v>
      </c>
      <c r="H84" s="24">
        <f t="shared" ref="H84" si="60">J84+L84+N84+P84</f>
        <v>1.2413000000000001</v>
      </c>
      <c r="I84" s="24">
        <v>0</v>
      </c>
      <c r="J84" s="24">
        <v>0</v>
      </c>
      <c r="K84" s="24">
        <v>0.60870000000000002</v>
      </c>
      <c r="L84" s="24">
        <v>1.2413000000000001</v>
      </c>
      <c r="M84" s="24">
        <v>0.60870000000000002</v>
      </c>
      <c r="N84" s="24">
        <v>0</v>
      </c>
      <c r="O84" s="24">
        <v>0</v>
      </c>
      <c r="P84" s="24">
        <v>0</v>
      </c>
      <c r="Q84" s="24">
        <f t="shared" ref="Q84" si="61">F84-H84</f>
        <v>-2.3900000000000032E-2</v>
      </c>
      <c r="R84" s="24">
        <f t="shared" ref="R84" si="62">IF(ISERROR(H84-G84),"нд",H84-G84)</f>
        <v>2.3900000000000032E-2</v>
      </c>
      <c r="S84" s="32">
        <f t="shared" ref="S84" si="63">IF(R84="нд","нд",IFERROR(R84/G84*100,IF(H84&gt;0,100,0)))</f>
        <v>1.9632002628552678</v>
      </c>
      <c r="T84" s="38"/>
    </row>
    <row r="85" spans="1:106" s="16" customFormat="1" ht="25.5" x14ac:dyDescent="0.2">
      <c r="A85" s="12" t="s">
        <v>78</v>
      </c>
      <c r="B85" s="13" t="s">
        <v>148</v>
      </c>
      <c r="C85" s="14" t="s">
        <v>151</v>
      </c>
      <c r="D85" s="24">
        <v>0.34320000000000001</v>
      </c>
      <c r="E85" s="24">
        <v>0</v>
      </c>
      <c r="F85" s="24">
        <f t="shared" si="58"/>
        <v>0.34320000000000001</v>
      </c>
      <c r="G85" s="24">
        <f t="shared" ref="G85" si="64">IF(ISERROR(I85+K85+M85+O85),"нд",I85+K85+M85+O85)</f>
        <v>0.34320000000000001</v>
      </c>
      <c r="H85" s="24">
        <f t="shared" ref="H85" si="65">J85+L85+N85+P85</f>
        <v>0.57169999999999999</v>
      </c>
      <c r="I85" s="24">
        <v>0</v>
      </c>
      <c r="J85" s="24">
        <v>0</v>
      </c>
      <c r="K85" s="24">
        <v>0.34320000000000001</v>
      </c>
      <c r="L85" s="24">
        <v>0.57169999999999999</v>
      </c>
      <c r="M85" s="24">
        <v>0</v>
      </c>
      <c r="N85" s="24">
        <v>0</v>
      </c>
      <c r="O85" s="24">
        <v>0</v>
      </c>
      <c r="P85" s="24">
        <v>0</v>
      </c>
      <c r="Q85" s="24">
        <f t="shared" ref="Q85" si="66">F85-H85</f>
        <v>-0.22849999999999998</v>
      </c>
      <c r="R85" s="24">
        <f t="shared" ref="R85" si="67">IF(ISERROR(H85-G85),"нд",H85-G85)</f>
        <v>0.22849999999999998</v>
      </c>
      <c r="S85" s="32">
        <f t="shared" ref="S85" si="68">IF(R85="нд","нд",IFERROR(R85/G85*100,IF(H85&gt;0,100,0)))</f>
        <v>66.579254079254071</v>
      </c>
      <c r="T85" s="38" t="s">
        <v>188</v>
      </c>
    </row>
    <row r="86" spans="1:106" s="16" customFormat="1" ht="25.5" x14ac:dyDescent="0.2">
      <c r="A86" s="12" t="s">
        <v>78</v>
      </c>
      <c r="B86" s="13" t="s">
        <v>149</v>
      </c>
      <c r="C86" s="14" t="s">
        <v>152</v>
      </c>
      <c r="D86" s="24">
        <v>9.4700000000000006E-2</v>
      </c>
      <c r="E86" s="24">
        <v>0</v>
      </c>
      <c r="F86" s="24">
        <f t="shared" si="58"/>
        <v>9.4700000000000006E-2</v>
      </c>
      <c r="G86" s="24">
        <f t="shared" ref="G86" si="69">IF(ISERROR(I86+K86+M86+O86),"нд",I86+K86+M86+O86)</f>
        <v>9.4700000000000006E-2</v>
      </c>
      <c r="H86" s="24">
        <f t="shared" ref="H86" si="70">J86+L86+N86+P86</f>
        <v>0.1174</v>
      </c>
      <c r="I86" s="24">
        <v>0</v>
      </c>
      <c r="J86" s="24">
        <v>0</v>
      </c>
      <c r="K86" s="24">
        <v>9.4700000000000006E-2</v>
      </c>
      <c r="L86" s="24">
        <v>0.1174</v>
      </c>
      <c r="M86" s="24">
        <v>0</v>
      </c>
      <c r="N86" s="24">
        <v>0</v>
      </c>
      <c r="O86" s="24">
        <v>0</v>
      </c>
      <c r="P86" s="24">
        <v>0</v>
      </c>
      <c r="Q86" s="24">
        <f t="shared" ref="Q86" si="71">F86-H86</f>
        <v>-2.2699999999999998E-2</v>
      </c>
      <c r="R86" s="24">
        <f t="shared" ref="R86" si="72">IF(ISERROR(H86-G86),"нд",H86-G86)</f>
        <v>2.2699999999999998E-2</v>
      </c>
      <c r="S86" s="32">
        <f t="shared" ref="S86" si="73">IF(R86="нд","нд",IFERROR(R86/G86*100,IF(H86&gt;0,100,0)))</f>
        <v>23.970432946145721</v>
      </c>
      <c r="T86" s="38" t="s">
        <v>188</v>
      </c>
    </row>
    <row r="87" spans="1:106" s="16" customFormat="1" ht="25.5" x14ac:dyDescent="0.2">
      <c r="A87" s="12" t="s">
        <v>78</v>
      </c>
      <c r="B87" s="13" t="s">
        <v>150</v>
      </c>
      <c r="C87" s="14" t="s">
        <v>153</v>
      </c>
      <c r="D87" s="24">
        <v>0.40329999999999999</v>
      </c>
      <c r="E87" s="24">
        <v>0</v>
      </c>
      <c r="F87" s="24">
        <f t="shared" si="58"/>
        <v>0.40329999999999999</v>
      </c>
      <c r="G87" s="24">
        <f t="shared" ref="G87" si="74">IF(ISERROR(I87+K87+M87+O87),"нд",I87+K87+M87+O87)</f>
        <v>0.40329999999999999</v>
      </c>
      <c r="H87" s="24">
        <f t="shared" ref="H87" si="75">J87+L87+N87+P87</f>
        <v>0.4652</v>
      </c>
      <c r="I87" s="24">
        <v>0</v>
      </c>
      <c r="J87" s="24">
        <v>0</v>
      </c>
      <c r="K87" s="24">
        <v>0.40329999999999999</v>
      </c>
      <c r="L87" s="24">
        <v>0.4652</v>
      </c>
      <c r="M87" s="24">
        <v>0</v>
      </c>
      <c r="N87" s="24">
        <v>0</v>
      </c>
      <c r="O87" s="24">
        <v>0</v>
      </c>
      <c r="P87" s="24">
        <v>0</v>
      </c>
      <c r="Q87" s="24">
        <f t="shared" ref="Q87" si="76">F87-H87</f>
        <v>-6.1900000000000011E-2</v>
      </c>
      <c r="R87" s="24">
        <f t="shared" ref="R87" si="77">IF(ISERROR(H87-G87),"нд",H87-G87)</f>
        <v>6.1900000000000011E-2</v>
      </c>
      <c r="S87" s="32">
        <f t="shared" ref="S87" si="78">IF(R87="нд","нд",IFERROR(R87/G87*100,IF(H87&gt;0,100,0)))</f>
        <v>15.348375898834618</v>
      </c>
      <c r="T87" s="38" t="s">
        <v>188</v>
      </c>
    </row>
    <row r="88" spans="1:106" s="16" customFormat="1" ht="25.5" x14ac:dyDescent="0.2">
      <c r="A88" s="12" t="s">
        <v>78</v>
      </c>
      <c r="B88" s="13" t="s">
        <v>171</v>
      </c>
      <c r="C88" s="14" t="s">
        <v>172</v>
      </c>
      <c r="D88" s="24">
        <v>0.66290000000000004</v>
      </c>
      <c r="E88" s="24">
        <v>0</v>
      </c>
      <c r="F88" s="24">
        <f t="shared" ref="F88" si="79">D88-E88</f>
        <v>0.66290000000000004</v>
      </c>
      <c r="G88" s="24">
        <f t="shared" ref="G88" si="80">IF(ISERROR(I88+K88+M88+O88),"нд",I88+K88+M88+O88)</f>
        <v>0.66290000000000004</v>
      </c>
      <c r="H88" s="24">
        <f t="shared" ref="H88" si="81">J88+L88+N88+P88</f>
        <v>0.65529999999999999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0.66290000000000004</v>
      </c>
      <c r="P88" s="24">
        <v>0.65529999999999999</v>
      </c>
      <c r="Q88" s="24">
        <f t="shared" ref="Q88" si="82">F88-H88</f>
        <v>7.6000000000000512E-3</v>
      </c>
      <c r="R88" s="24">
        <f t="shared" ref="R88" si="83">IF(ISERROR(H88-G88),"нд",H88-G88)</f>
        <v>-7.6000000000000512E-3</v>
      </c>
      <c r="S88" s="32">
        <f t="shared" ref="S88" si="84">IF(R88="нд","нд",IFERROR(R88/G88*100,IF(H88&gt;0,100,0)))</f>
        <v>-1.1464775984311437</v>
      </c>
      <c r="T88" s="38"/>
    </row>
    <row r="89" spans="1:106" x14ac:dyDescent="0.2">
      <c r="A89" s="10" t="s">
        <v>17</v>
      </c>
      <c r="B89" s="11" t="s">
        <v>17</v>
      </c>
      <c r="C89" s="8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31"/>
      <c r="T89" s="8"/>
    </row>
    <row r="90" spans="1:106" ht="38.25" x14ac:dyDescent="0.2">
      <c r="A90" s="10" t="s">
        <v>80</v>
      </c>
      <c r="B90" s="11" t="s">
        <v>81</v>
      </c>
      <c r="C90" s="8" t="s">
        <v>22</v>
      </c>
      <c r="D90" s="23">
        <f t="shared" ref="D90:Q90" si="85">SUM(D91:D91)</f>
        <v>0</v>
      </c>
      <c r="E90" s="23">
        <f t="shared" si="85"/>
        <v>0</v>
      </c>
      <c r="F90" s="23">
        <f t="shared" si="85"/>
        <v>0</v>
      </c>
      <c r="G90" s="23">
        <f t="shared" si="85"/>
        <v>0</v>
      </c>
      <c r="H90" s="23">
        <f t="shared" si="85"/>
        <v>0</v>
      </c>
      <c r="I90" s="23">
        <f t="shared" si="85"/>
        <v>0</v>
      </c>
      <c r="J90" s="23">
        <f t="shared" si="85"/>
        <v>0</v>
      </c>
      <c r="K90" s="23">
        <f t="shared" si="85"/>
        <v>0</v>
      </c>
      <c r="L90" s="23">
        <f t="shared" si="85"/>
        <v>0</v>
      </c>
      <c r="M90" s="23">
        <f t="shared" si="85"/>
        <v>0</v>
      </c>
      <c r="N90" s="23">
        <f t="shared" si="85"/>
        <v>0</v>
      </c>
      <c r="O90" s="23">
        <f t="shared" si="85"/>
        <v>0</v>
      </c>
      <c r="P90" s="23">
        <f t="shared" si="85"/>
        <v>0</v>
      </c>
      <c r="Q90" s="23">
        <f t="shared" si="85"/>
        <v>0</v>
      </c>
      <c r="R90" s="23">
        <f>IF(ISERROR(H90-G90),"нд",H90-G90)</f>
        <v>0</v>
      </c>
      <c r="S90" s="31"/>
      <c r="T90" s="8"/>
    </row>
    <row r="91" spans="1:106" x14ac:dyDescent="0.2">
      <c r="A91" s="10" t="s">
        <v>17</v>
      </c>
      <c r="B91" s="11" t="s">
        <v>17</v>
      </c>
      <c r="C91" s="8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31"/>
      <c r="T91" s="8"/>
    </row>
    <row r="92" spans="1:106" ht="38.25" x14ac:dyDescent="0.2">
      <c r="A92" s="10" t="s">
        <v>82</v>
      </c>
      <c r="B92" s="11" t="s">
        <v>83</v>
      </c>
      <c r="C92" s="8" t="s">
        <v>22</v>
      </c>
      <c r="D92" s="23">
        <f t="shared" ref="D92:Q92" si="86">D93+D96+D98+D100+D102+D104+D106+D108</f>
        <v>5.3555000000000001</v>
      </c>
      <c r="E92" s="23">
        <f t="shared" si="86"/>
        <v>0</v>
      </c>
      <c r="F92" s="23">
        <f t="shared" si="86"/>
        <v>5.3555000000000001</v>
      </c>
      <c r="G92" s="23">
        <f t="shared" si="86"/>
        <v>5.3554999999999993</v>
      </c>
      <c r="H92" s="23">
        <f t="shared" si="86"/>
        <v>5.4821999999999997</v>
      </c>
      <c r="I92" s="23">
        <f t="shared" si="86"/>
        <v>0</v>
      </c>
      <c r="J92" s="23">
        <f t="shared" si="86"/>
        <v>0</v>
      </c>
      <c r="K92" s="23">
        <f t="shared" si="86"/>
        <v>2.1421999999999999</v>
      </c>
      <c r="L92" s="23">
        <f t="shared" si="86"/>
        <v>1.7495000000000001</v>
      </c>
      <c r="M92" s="23">
        <f t="shared" si="86"/>
        <v>2.3563999999999998</v>
      </c>
      <c r="N92" s="23">
        <f t="shared" si="86"/>
        <v>1.6446000000000001</v>
      </c>
      <c r="O92" s="23">
        <f t="shared" si="86"/>
        <v>0.8569</v>
      </c>
      <c r="P92" s="23">
        <f t="shared" si="86"/>
        <v>2.0880999999999998</v>
      </c>
      <c r="Q92" s="23">
        <f t="shared" si="86"/>
        <v>-0.12669999999999959</v>
      </c>
      <c r="R92" s="23">
        <f>IF(ISERROR(H92-G92),"нд",H92-G92)</f>
        <v>0.12670000000000048</v>
      </c>
      <c r="S92" s="31"/>
      <c r="T92" s="8"/>
    </row>
    <row r="93" spans="1:106" ht="38.25" x14ac:dyDescent="0.2">
      <c r="A93" s="10" t="s">
        <v>84</v>
      </c>
      <c r="B93" s="11" t="s">
        <v>85</v>
      </c>
      <c r="C93" s="8" t="s">
        <v>22</v>
      </c>
      <c r="D93" s="23">
        <f t="shared" ref="D93:Q93" si="87">SUM(D94:D95)</f>
        <v>5.3555000000000001</v>
      </c>
      <c r="E93" s="23">
        <f t="shared" si="87"/>
        <v>0</v>
      </c>
      <c r="F93" s="23">
        <f t="shared" si="87"/>
        <v>5.3555000000000001</v>
      </c>
      <c r="G93" s="23">
        <f t="shared" si="87"/>
        <v>5.3554999999999993</v>
      </c>
      <c r="H93" s="23">
        <f t="shared" si="87"/>
        <v>5.4821999999999997</v>
      </c>
      <c r="I93" s="23">
        <f t="shared" si="87"/>
        <v>0</v>
      </c>
      <c r="J93" s="23">
        <f t="shared" si="87"/>
        <v>0</v>
      </c>
      <c r="K93" s="23">
        <f t="shared" si="87"/>
        <v>2.1421999999999999</v>
      </c>
      <c r="L93" s="23">
        <f t="shared" si="87"/>
        <v>1.7495000000000001</v>
      </c>
      <c r="M93" s="23">
        <f t="shared" si="87"/>
        <v>2.3563999999999998</v>
      </c>
      <c r="N93" s="23">
        <f t="shared" si="87"/>
        <v>1.6446000000000001</v>
      </c>
      <c r="O93" s="23">
        <f t="shared" si="87"/>
        <v>0.8569</v>
      </c>
      <c r="P93" s="23">
        <f t="shared" si="87"/>
        <v>2.0880999999999998</v>
      </c>
      <c r="Q93" s="23">
        <f t="shared" si="87"/>
        <v>-0.12669999999999959</v>
      </c>
      <c r="R93" s="23">
        <f>IF(ISERROR(H93-G93),"нд",H93-G93)</f>
        <v>0.12670000000000048</v>
      </c>
      <c r="S93" s="31"/>
      <c r="T93" s="8"/>
    </row>
    <row r="94" spans="1:106" ht="38.25" x14ac:dyDescent="0.2">
      <c r="A94" s="12" t="s">
        <v>84</v>
      </c>
      <c r="B94" s="13" t="s">
        <v>173</v>
      </c>
      <c r="C94" s="14" t="s">
        <v>129</v>
      </c>
      <c r="D94" s="24">
        <v>5.3555000000000001</v>
      </c>
      <c r="E94" s="24">
        <v>0</v>
      </c>
      <c r="F94" s="24">
        <f t="shared" ref="F94" si="88">D94-E94</f>
        <v>5.3555000000000001</v>
      </c>
      <c r="G94" s="24">
        <f t="shared" ref="G94" si="89">IF(ISERROR(I94+K94+M94+O94),"нд",I94+K94+M94+O94)</f>
        <v>5.3554999999999993</v>
      </c>
      <c r="H94" s="24">
        <f t="shared" ref="H94" si="90">J94+L94+N94+P94</f>
        <v>5.4821999999999997</v>
      </c>
      <c r="I94" s="24">
        <v>0</v>
      </c>
      <c r="J94" s="24">
        <v>0</v>
      </c>
      <c r="K94" s="24">
        <v>2.1421999999999999</v>
      </c>
      <c r="L94" s="24">
        <v>1.7495000000000001</v>
      </c>
      <c r="M94" s="24">
        <v>2.3563999999999998</v>
      </c>
      <c r="N94" s="24">
        <v>1.6446000000000001</v>
      </c>
      <c r="O94" s="24">
        <v>0.8569</v>
      </c>
      <c r="P94" s="24">
        <v>2.0880999999999998</v>
      </c>
      <c r="Q94" s="24">
        <f t="shared" ref="Q94" si="91">F94-H94</f>
        <v>-0.12669999999999959</v>
      </c>
      <c r="R94" s="24">
        <f t="shared" ref="R94" si="92">IF(ISERROR(H94-G94),"нд",H94-G94)</f>
        <v>0.12670000000000048</v>
      </c>
      <c r="S94" s="32">
        <f t="shared" ref="S94" si="93">IF(R94="нд","нд",IFERROR(R94/G94*100,IF(H94&gt;0,100,0)))</f>
        <v>2.3657921762673979</v>
      </c>
      <c r="T94" s="38"/>
    </row>
    <row r="95" spans="1:106" x14ac:dyDescent="0.2">
      <c r="A95" s="10" t="s">
        <v>17</v>
      </c>
      <c r="B95" s="11" t="s">
        <v>17</v>
      </c>
      <c r="C95" s="8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31"/>
      <c r="T95" s="8"/>
    </row>
    <row r="96" spans="1:106" ht="38.25" x14ac:dyDescent="0.2">
      <c r="A96" s="10" t="s">
        <v>86</v>
      </c>
      <c r="B96" s="11" t="s">
        <v>87</v>
      </c>
      <c r="C96" s="8" t="s">
        <v>22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31"/>
      <c r="T96" s="8"/>
    </row>
    <row r="97" spans="1:20" x14ac:dyDescent="0.2">
      <c r="A97" s="10" t="s">
        <v>17</v>
      </c>
      <c r="B97" s="11" t="s">
        <v>17</v>
      </c>
      <c r="C97" s="8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31"/>
      <c r="T97" s="8"/>
    </row>
    <row r="98" spans="1:20" ht="25.5" x14ac:dyDescent="0.2">
      <c r="A98" s="10" t="s">
        <v>88</v>
      </c>
      <c r="B98" s="11" t="s">
        <v>89</v>
      </c>
      <c r="C98" s="8" t="s">
        <v>22</v>
      </c>
      <c r="D98" s="23">
        <v>0</v>
      </c>
      <c r="E98" s="23"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31"/>
      <c r="T98" s="8"/>
    </row>
    <row r="99" spans="1:20" x14ac:dyDescent="0.2">
      <c r="A99" s="10" t="s">
        <v>17</v>
      </c>
      <c r="B99" s="11" t="s">
        <v>17</v>
      </c>
      <c r="C99" s="8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31"/>
      <c r="T99" s="8"/>
    </row>
    <row r="100" spans="1:20" ht="38.25" x14ac:dyDescent="0.2">
      <c r="A100" s="10" t="s">
        <v>90</v>
      </c>
      <c r="B100" s="11" t="s">
        <v>91</v>
      </c>
      <c r="C100" s="8" t="s">
        <v>22</v>
      </c>
      <c r="D100" s="23">
        <v>0</v>
      </c>
      <c r="E100" s="23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31"/>
      <c r="T100" s="8"/>
    </row>
    <row r="101" spans="1:20" x14ac:dyDescent="0.2">
      <c r="A101" s="10" t="s">
        <v>17</v>
      </c>
      <c r="B101" s="11" t="s">
        <v>17</v>
      </c>
      <c r="C101" s="8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31"/>
      <c r="T101" s="8"/>
    </row>
    <row r="102" spans="1:20" ht="51" x14ac:dyDescent="0.2">
      <c r="A102" s="10" t="s">
        <v>92</v>
      </c>
      <c r="B102" s="11" t="s">
        <v>93</v>
      </c>
      <c r="C102" s="8" t="s">
        <v>22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31"/>
      <c r="T102" s="8"/>
    </row>
    <row r="103" spans="1:20" x14ac:dyDescent="0.2">
      <c r="A103" s="10" t="s">
        <v>17</v>
      </c>
      <c r="B103" s="11" t="s">
        <v>17</v>
      </c>
      <c r="C103" s="8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31"/>
      <c r="T103" s="8"/>
    </row>
    <row r="104" spans="1:20" ht="51" x14ac:dyDescent="0.2">
      <c r="A104" s="10" t="s">
        <v>94</v>
      </c>
      <c r="B104" s="11" t="s">
        <v>95</v>
      </c>
      <c r="C104" s="8" t="s">
        <v>22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31"/>
      <c r="T104" s="8"/>
    </row>
    <row r="105" spans="1:20" x14ac:dyDescent="0.2">
      <c r="A105" s="10" t="s">
        <v>17</v>
      </c>
      <c r="B105" s="11" t="s">
        <v>17</v>
      </c>
      <c r="C105" s="8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31"/>
      <c r="T105" s="8"/>
    </row>
    <row r="106" spans="1:20" ht="38.25" x14ac:dyDescent="0.2">
      <c r="A106" s="10" t="s">
        <v>96</v>
      </c>
      <c r="B106" s="11" t="s">
        <v>97</v>
      </c>
      <c r="C106" s="8" t="s">
        <v>22</v>
      </c>
      <c r="D106" s="23">
        <v>0</v>
      </c>
      <c r="E106" s="23">
        <v>0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31"/>
      <c r="T106" s="8"/>
    </row>
    <row r="107" spans="1:20" x14ac:dyDescent="0.2">
      <c r="A107" s="10" t="s">
        <v>17</v>
      </c>
      <c r="B107" s="11" t="s">
        <v>17</v>
      </c>
      <c r="C107" s="8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31"/>
      <c r="T107" s="8"/>
    </row>
    <row r="108" spans="1:20" ht="51" x14ac:dyDescent="0.2">
      <c r="A108" s="10" t="s">
        <v>98</v>
      </c>
      <c r="B108" s="11" t="s">
        <v>99</v>
      </c>
      <c r="C108" s="8" t="s">
        <v>22</v>
      </c>
      <c r="D108" s="23">
        <v>0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31"/>
      <c r="T108" s="8"/>
    </row>
    <row r="109" spans="1:20" x14ac:dyDescent="0.2">
      <c r="A109" s="10" t="s">
        <v>17</v>
      </c>
      <c r="B109" s="11" t="s">
        <v>17</v>
      </c>
      <c r="C109" s="8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31"/>
      <c r="T109" s="8"/>
    </row>
    <row r="110" spans="1:20" ht="51" x14ac:dyDescent="0.2">
      <c r="A110" s="10" t="s">
        <v>100</v>
      </c>
      <c r="B110" s="11" t="s">
        <v>101</v>
      </c>
      <c r="C110" s="8" t="s">
        <v>22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31"/>
      <c r="T110" s="8"/>
    </row>
    <row r="111" spans="1:20" ht="25.5" x14ac:dyDescent="0.2">
      <c r="A111" s="10" t="s">
        <v>102</v>
      </c>
      <c r="B111" s="11" t="s">
        <v>103</v>
      </c>
      <c r="C111" s="8" t="s">
        <v>22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31"/>
      <c r="T111" s="8"/>
    </row>
    <row r="112" spans="1:20" x14ac:dyDescent="0.2">
      <c r="A112" s="10" t="s">
        <v>17</v>
      </c>
      <c r="B112" s="11" t="s">
        <v>17</v>
      </c>
      <c r="C112" s="8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31"/>
      <c r="T112" s="8"/>
    </row>
    <row r="113" spans="1:20" ht="38.25" x14ac:dyDescent="0.2">
      <c r="A113" s="10" t="s">
        <v>104</v>
      </c>
      <c r="B113" s="11" t="s">
        <v>105</v>
      </c>
      <c r="C113" s="8" t="s">
        <v>22</v>
      </c>
      <c r="D113" s="23">
        <v>0</v>
      </c>
      <c r="E113" s="23">
        <v>0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31"/>
      <c r="T113" s="8"/>
    </row>
    <row r="114" spans="1:20" x14ac:dyDescent="0.2">
      <c r="A114" s="10" t="s">
        <v>17</v>
      </c>
      <c r="B114" s="11" t="s">
        <v>17</v>
      </c>
      <c r="C114" s="8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31"/>
      <c r="T114" s="8"/>
    </row>
    <row r="115" spans="1:20" ht="51" x14ac:dyDescent="0.2">
      <c r="A115" s="17" t="s">
        <v>19</v>
      </c>
      <c r="B115" s="18" t="s">
        <v>106</v>
      </c>
      <c r="C115" s="5" t="s">
        <v>22</v>
      </c>
      <c r="D115" s="22">
        <f t="shared" ref="D115:R115" si="94">SUM(D116:D117)</f>
        <v>0</v>
      </c>
      <c r="E115" s="22">
        <f t="shared" si="94"/>
        <v>0</v>
      </c>
      <c r="F115" s="22">
        <f t="shared" si="94"/>
        <v>0</v>
      </c>
      <c r="G115" s="22">
        <f t="shared" si="94"/>
        <v>0</v>
      </c>
      <c r="H115" s="22">
        <f t="shared" si="94"/>
        <v>0</v>
      </c>
      <c r="I115" s="22">
        <f t="shared" si="94"/>
        <v>0</v>
      </c>
      <c r="J115" s="22">
        <f t="shared" si="94"/>
        <v>0</v>
      </c>
      <c r="K115" s="22">
        <f t="shared" si="94"/>
        <v>0</v>
      </c>
      <c r="L115" s="22">
        <f t="shared" si="94"/>
        <v>0</v>
      </c>
      <c r="M115" s="22">
        <f t="shared" si="94"/>
        <v>0</v>
      </c>
      <c r="N115" s="22">
        <f t="shared" si="94"/>
        <v>0</v>
      </c>
      <c r="O115" s="22">
        <f t="shared" si="94"/>
        <v>0</v>
      </c>
      <c r="P115" s="22">
        <f t="shared" si="94"/>
        <v>0</v>
      </c>
      <c r="Q115" s="22">
        <f t="shared" si="94"/>
        <v>0</v>
      </c>
      <c r="R115" s="22">
        <f t="shared" si="94"/>
        <v>0</v>
      </c>
      <c r="S115" s="30"/>
      <c r="T115" s="5"/>
    </row>
    <row r="116" spans="1:20" ht="51" x14ac:dyDescent="0.2">
      <c r="A116" s="10" t="s">
        <v>107</v>
      </c>
      <c r="B116" s="11" t="s">
        <v>108</v>
      </c>
      <c r="C116" s="8" t="s">
        <v>22</v>
      </c>
      <c r="D116" s="23">
        <v>0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31"/>
      <c r="T116" s="8"/>
    </row>
    <row r="117" spans="1:20" x14ac:dyDescent="0.2">
      <c r="A117" s="10" t="s">
        <v>17</v>
      </c>
      <c r="B117" s="19" t="s">
        <v>17</v>
      </c>
      <c r="C117" s="8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31"/>
      <c r="T117" s="8"/>
    </row>
    <row r="118" spans="1:20" ht="51" x14ac:dyDescent="0.2">
      <c r="A118" s="10" t="s">
        <v>109</v>
      </c>
      <c r="B118" s="11" t="s">
        <v>110</v>
      </c>
      <c r="C118" s="8" t="s">
        <v>22</v>
      </c>
      <c r="D118" s="23">
        <v>0</v>
      </c>
      <c r="E118" s="23">
        <v>0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31"/>
      <c r="T118" s="8"/>
    </row>
    <row r="119" spans="1:20" x14ac:dyDescent="0.2">
      <c r="A119" s="10" t="s">
        <v>17</v>
      </c>
      <c r="B119" s="19" t="s">
        <v>17</v>
      </c>
      <c r="C119" s="8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31"/>
      <c r="T119" s="8"/>
    </row>
    <row r="120" spans="1:20" ht="38.25" x14ac:dyDescent="0.2">
      <c r="A120" s="17" t="s">
        <v>20</v>
      </c>
      <c r="B120" s="18" t="s">
        <v>111</v>
      </c>
      <c r="C120" s="5" t="s">
        <v>22</v>
      </c>
      <c r="D120" s="22">
        <f t="shared" ref="D120:Q120" si="95">SUM(D121:D127)</f>
        <v>28.247300000000003</v>
      </c>
      <c r="E120" s="22">
        <f t="shared" si="95"/>
        <v>0</v>
      </c>
      <c r="F120" s="22">
        <f t="shared" si="95"/>
        <v>28.247300000000003</v>
      </c>
      <c r="G120" s="22">
        <f t="shared" si="95"/>
        <v>28.247299999999999</v>
      </c>
      <c r="H120" s="22">
        <f t="shared" si="95"/>
        <v>27.8386</v>
      </c>
      <c r="I120" s="22">
        <f t="shared" si="95"/>
        <v>3.4460999999999999</v>
      </c>
      <c r="J120" s="22">
        <f t="shared" si="95"/>
        <v>3.4460999999999999</v>
      </c>
      <c r="K120" s="22">
        <f t="shared" si="95"/>
        <v>6.8118999999999996</v>
      </c>
      <c r="L120" s="22">
        <f t="shared" si="95"/>
        <v>7.9901999999999997</v>
      </c>
      <c r="M120" s="22">
        <f t="shared" si="95"/>
        <v>9.1085000000000012</v>
      </c>
      <c r="N120" s="22">
        <f t="shared" si="95"/>
        <v>9.5023</v>
      </c>
      <c r="O120" s="22">
        <f t="shared" si="95"/>
        <v>8.8808000000000007</v>
      </c>
      <c r="P120" s="22">
        <f t="shared" si="95"/>
        <v>6.9</v>
      </c>
      <c r="Q120" s="22">
        <f t="shared" si="95"/>
        <v>0.40869999999999951</v>
      </c>
      <c r="R120" s="22">
        <f>IF(ISERROR(H120-G120),"нд",H120-G120)</f>
        <v>-0.40869999999999962</v>
      </c>
      <c r="S120" s="30"/>
      <c r="T120" s="5"/>
    </row>
    <row r="121" spans="1:20" ht="25.5" x14ac:dyDescent="0.2">
      <c r="A121" s="12" t="s">
        <v>20</v>
      </c>
      <c r="B121" s="15" t="s">
        <v>154</v>
      </c>
      <c r="C121" s="14" t="s">
        <v>155</v>
      </c>
      <c r="D121" s="24">
        <v>9.1015999999999995</v>
      </c>
      <c r="E121" s="24">
        <v>0</v>
      </c>
      <c r="F121" s="24">
        <f t="shared" ref="F121" si="96">D121-E121</f>
        <v>9.1015999999999995</v>
      </c>
      <c r="G121" s="24">
        <f t="shared" ref="G121" si="97">IF(ISERROR(I121+K121+M121+O121),"нд",I121+K121+M121+O121)</f>
        <v>9.1016999999999992</v>
      </c>
      <c r="H121" s="24">
        <f t="shared" ref="H121" si="98">J121+L121+N121+P121</f>
        <v>9.3477999999999994</v>
      </c>
      <c r="I121" s="24">
        <v>0</v>
      </c>
      <c r="J121" s="24">
        <v>0</v>
      </c>
      <c r="K121" s="24">
        <v>6.3400999999999996</v>
      </c>
      <c r="L121" s="24">
        <v>7.9901999999999997</v>
      </c>
      <c r="M121" s="24">
        <v>1.3808</v>
      </c>
      <c r="N121" s="24">
        <v>1.3575999999999999</v>
      </c>
      <c r="O121" s="24">
        <v>1.3808</v>
      </c>
      <c r="P121" s="24">
        <v>0</v>
      </c>
      <c r="Q121" s="24">
        <f t="shared" ref="Q121" si="99">F121-H121</f>
        <v>-0.24619999999999997</v>
      </c>
      <c r="R121" s="24">
        <f t="shared" ref="R121" si="100">IF(ISERROR(H121-G121),"нд",H121-G121)</f>
        <v>0.24610000000000021</v>
      </c>
      <c r="S121" s="32">
        <f t="shared" ref="S121" si="101">IF(R121="нд","нд",IFERROR(R121/G121*100,IF(H121&gt;0,100,0)))</f>
        <v>2.7038904819978709</v>
      </c>
      <c r="T121" s="38"/>
    </row>
    <row r="122" spans="1:20" ht="25.5" x14ac:dyDescent="0.2">
      <c r="A122" s="12" t="s">
        <v>20</v>
      </c>
      <c r="B122" s="15" t="s">
        <v>174</v>
      </c>
      <c r="C122" s="14" t="s">
        <v>175</v>
      </c>
      <c r="D122" s="24">
        <v>0.75590000000000002</v>
      </c>
      <c r="E122" s="24">
        <v>0</v>
      </c>
      <c r="F122" s="24">
        <f t="shared" ref="F122:F124" si="102">D122-E122</f>
        <v>0.75590000000000002</v>
      </c>
      <c r="G122" s="24">
        <f t="shared" ref="G122:G124" si="103">IF(ISERROR(I122+K122+M122+O122),"нд",I122+K122+M122+O122)</f>
        <v>0.75590000000000002</v>
      </c>
      <c r="H122" s="24">
        <f t="shared" ref="H122:H124" si="104">J122+L122+N122+P122</f>
        <v>0.75470000000000004</v>
      </c>
      <c r="I122" s="24">
        <v>0</v>
      </c>
      <c r="J122" s="24">
        <v>0</v>
      </c>
      <c r="K122" s="24">
        <v>0</v>
      </c>
      <c r="L122" s="24">
        <v>0</v>
      </c>
      <c r="M122" s="24">
        <v>0.75590000000000002</v>
      </c>
      <c r="N122" s="24">
        <v>0.75470000000000004</v>
      </c>
      <c r="O122" s="24">
        <v>0</v>
      </c>
      <c r="P122" s="24">
        <v>0</v>
      </c>
      <c r="Q122" s="24">
        <f t="shared" ref="Q122:Q124" si="105">F122-H122</f>
        <v>1.1999999999999789E-3</v>
      </c>
      <c r="R122" s="24">
        <f t="shared" ref="R122:R124" si="106">IF(ISERROR(H122-G122),"нд",H122-G122)</f>
        <v>-1.1999999999999789E-3</v>
      </c>
      <c r="S122" s="32">
        <f t="shared" ref="S122:S124" si="107">IF(R122="нд","нд",IFERROR(R122/G122*100,IF(H122&gt;0,100,0)))</f>
        <v>-0.15875115756052108</v>
      </c>
      <c r="T122" s="38"/>
    </row>
    <row r="123" spans="1:20" ht="25.5" x14ac:dyDescent="0.2">
      <c r="A123" s="12" t="s">
        <v>20</v>
      </c>
      <c r="B123" s="15" t="s">
        <v>176</v>
      </c>
      <c r="C123" s="14" t="s">
        <v>178</v>
      </c>
      <c r="D123" s="24">
        <v>7.5</v>
      </c>
      <c r="E123" s="24">
        <v>0</v>
      </c>
      <c r="F123" s="24">
        <f t="shared" ref="F123" si="108">D123-E123</f>
        <v>7.5</v>
      </c>
      <c r="G123" s="24">
        <f t="shared" ref="G123" si="109">IF(ISERROR(I123+K123+M123+O123),"нд",I123+K123+M123+O123)</f>
        <v>7.5</v>
      </c>
      <c r="H123" s="24">
        <f t="shared" ref="H123" si="110">J123+L123+N123+P123</f>
        <v>6.9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7.5</v>
      </c>
      <c r="P123" s="24">
        <v>6.9</v>
      </c>
      <c r="Q123" s="24">
        <f t="shared" ref="Q123" si="111">F123-H123</f>
        <v>0.59999999999999964</v>
      </c>
      <c r="R123" s="24">
        <f t="shared" ref="R123" si="112">IF(ISERROR(H123-G123),"нд",H123-G123)</f>
        <v>-0.59999999999999964</v>
      </c>
      <c r="S123" s="32">
        <f t="shared" ref="S123" si="113">IF(R123="нд","нд",IFERROR(R123/G123*100,IF(H123&gt;0,100,0)))</f>
        <v>-7.9999999999999947</v>
      </c>
      <c r="T123" s="38"/>
    </row>
    <row r="124" spans="1:20" ht="25.5" x14ac:dyDescent="0.2">
      <c r="A124" s="12" t="s">
        <v>20</v>
      </c>
      <c r="B124" s="15" t="s">
        <v>177</v>
      </c>
      <c r="C124" s="14" t="s">
        <v>179</v>
      </c>
      <c r="D124" s="24">
        <v>6.5</v>
      </c>
      <c r="E124" s="24">
        <v>0</v>
      </c>
      <c r="F124" s="24">
        <f t="shared" si="102"/>
        <v>6.5</v>
      </c>
      <c r="G124" s="24">
        <f t="shared" si="103"/>
        <v>6.5</v>
      </c>
      <c r="H124" s="24">
        <f t="shared" si="104"/>
        <v>6.37</v>
      </c>
      <c r="I124" s="24">
        <v>0</v>
      </c>
      <c r="J124" s="24">
        <v>0</v>
      </c>
      <c r="K124" s="24">
        <v>0</v>
      </c>
      <c r="L124" s="24">
        <v>0</v>
      </c>
      <c r="M124" s="24">
        <v>6.5</v>
      </c>
      <c r="N124" s="24">
        <v>6.37</v>
      </c>
      <c r="O124" s="24">
        <v>0</v>
      </c>
      <c r="P124" s="24">
        <v>0</v>
      </c>
      <c r="Q124" s="24">
        <f t="shared" si="105"/>
        <v>0.12999999999999989</v>
      </c>
      <c r="R124" s="24">
        <f t="shared" si="106"/>
        <v>-0.12999999999999989</v>
      </c>
      <c r="S124" s="32">
        <f t="shared" si="107"/>
        <v>-1.9999999999999982</v>
      </c>
      <c r="T124" s="38"/>
    </row>
    <row r="125" spans="1:20" ht="25.5" x14ac:dyDescent="0.2">
      <c r="A125" s="12" t="s">
        <v>20</v>
      </c>
      <c r="B125" s="15" t="s">
        <v>184</v>
      </c>
      <c r="C125" s="14" t="s">
        <v>158</v>
      </c>
      <c r="D125" s="24">
        <v>0.94369999999999998</v>
      </c>
      <c r="E125" s="24">
        <v>0</v>
      </c>
      <c r="F125" s="24">
        <f t="shared" ref="F125" si="114">D125-E125</f>
        <v>0.94369999999999998</v>
      </c>
      <c r="G125" s="24">
        <f t="shared" ref="G125" si="115">IF(ISERROR(I125+K125+M125+O125),"нд",I125+K125+M125+O125)</f>
        <v>0.94359999999999999</v>
      </c>
      <c r="H125" s="24">
        <f t="shared" ref="H125" si="116">J125+L125+N125+P125</f>
        <v>1.02</v>
      </c>
      <c r="I125" s="24">
        <v>0</v>
      </c>
      <c r="J125" s="24">
        <v>0</v>
      </c>
      <c r="K125" s="24">
        <v>0.4718</v>
      </c>
      <c r="L125" s="24">
        <v>0</v>
      </c>
      <c r="M125" s="24">
        <v>0.4718</v>
      </c>
      <c r="N125" s="24">
        <v>1.02</v>
      </c>
      <c r="O125" s="24">
        <v>0</v>
      </c>
      <c r="P125" s="24">
        <v>0</v>
      </c>
      <c r="Q125" s="24">
        <f t="shared" ref="Q125" si="117">F125-H125</f>
        <v>-7.6300000000000034E-2</v>
      </c>
      <c r="R125" s="24">
        <f t="shared" ref="R125" si="118">IF(ISERROR(H125-G125),"нд",H125-G125)</f>
        <v>7.6400000000000023E-2</v>
      </c>
      <c r="S125" s="32">
        <f t="shared" ref="S125" si="119">IF(R125="нд","нд",IFERROR(R125/G125*100,IF(H125&gt;0,100,0)))</f>
        <v>8.0966511233573577</v>
      </c>
      <c r="T125" s="38"/>
    </row>
    <row r="126" spans="1:20" ht="38.25" x14ac:dyDescent="0.2">
      <c r="A126" s="12" t="s">
        <v>20</v>
      </c>
      <c r="B126" s="15" t="s">
        <v>126</v>
      </c>
      <c r="C126" s="14" t="s">
        <v>130</v>
      </c>
      <c r="D126" s="24">
        <v>3.4460999999999999</v>
      </c>
      <c r="E126" s="24">
        <v>0</v>
      </c>
      <c r="F126" s="24">
        <f>D126-E126</f>
        <v>3.4460999999999999</v>
      </c>
      <c r="G126" s="24">
        <f t="shared" ref="G126" si="120">IF(ISERROR(I126+K126+M126+O126),"нд",I126+K126+M126+O126)</f>
        <v>3.4460999999999999</v>
      </c>
      <c r="H126" s="24">
        <f t="shared" ref="H126" si="121">J126+L126+N126+P126</f>
        <v>3.4460999999999999</v>
      </c>
      <c r="I126" s="24">
        <v>3.4460999999999999</v>
      </c>
      <c r="J126" s="24">
        <v>3.4460999999999999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f t="shared" ref="Q126" si="122">F126-H126</f>
        <v>0</v>
      </c>
      <c r="R126" s="24">
        <f t="shared" ref="R126" si="123">IF(ISERROR(H126-G126),"нд",H126-G126)</f>
        <v>0</v>
      </c>
      <c r="S126" s="32">
        <f t="shared" ref="S126" si="124">IF(R126="нд","нд",IFERROR(R126/G126*100,IF(H126&gt;0,100,0)))</f>
        <v>0</v>
      </c>
      <c r="T126" s="38"/>
    </row>
    <row r="127" spans="1:20" x14ac:dyDescent="0.2">
      <c r="A127" s="10" t="s">
        <v>17</v>
      </c>
      <c r="B127" s="19" t="s">
        <v>17</v>
      </c>
      <c r="C127" s="20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33"/>
      <c r="T127" s="20"/>
    </row>
    <row r="128" spans="1:20" ht="38.25" x14ac:dyDescent="0.2">
      <c r="A128" s="17" t="s">
        <v>21</v>
      </c>
      <c r="B128" s="21" t="s">
        <v>112</v>
      </c>
      <c r="C128" s="5" t="s">
        <v>22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30"/>
      <c r="T128" s="5"/>
    </row>
    <row r="129" spans="1:20" x14ac:dyDescent="0.2">
      <c r="A129" s="10" t="s">
        <v>17</v>
      </c>
      <c r="B129" s="19" t="s">
        <v>17</v>
      </c>
      <c r="C129" s="20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33"/>
      <c r="T129" s="20"/>
    </row>
    <row r="130" spans="1:20" ht="25.5" x14ac:dyDescent="0.2">
      <c r="A130" s="17" t="s">
        <v>113</v>
      </c>
      <c r="B130" s="18" t="s">
        <v>114</v>
      </c>
      <c r="C130" s="5" t="s">
        <v>22</v>
      </c>
      <c r="D130" s="22">
        <f t="shared" ref="D130:Q130" si="125">SUM(D131:D135)</f>
        <v>12.732100000000001</v>
      </c>
      <c r="E130" s="22">
        <f t="shared" si="125"/>
        <v>0</v>
      </c>
      <c r="F130" s="22">
        <f t="shared" si="125"/>
        <v>12.732100000000001</v>
      </c>
      <c r="G130" s="22">
        <f t="shared" si="125"/>
        <v>12.732100000000001</v>
      </c>
      <c r="H130" s="22">
        <f t="shared" si="125"/>
        <v>12.888999999999999</v>
      </c>
      <c r="I130" s="22">
        <f t="shared" si="125"/>
        <v>10.451000000000001</v>
      </c>
      <c r="J130" s="22">
        <f t="shared" si="125"/>
        <v>10.538300000000001</v>
      </c>
      <c r="K130" s="22">
        <f t="shared" si="125"/>
        <v>0</v>
      </c>
      <c r="L130" s="22">
        <f t="shared" si="125"/>
        <v>0</v>
      </c>
      <c r="M130" s="22">
        <f t="shared" si="125"/>
        <v>0</v>
      </c>
      <c r="N130" s="22">
        <f t="shared" si="125"/>
        <v>0.63529999999999998</v>
      </c>
      <c r="O130" s="22">
        <f t="shared" si="125"/>
        <v>2.2810999999999999</v>
      </c>
      <c r="P130" s="22">
        <f t="shared" si="125"/>
        <v>1.7153999999999998</v>
      </c>
      <c r="Q130" s="22">
        <f t="shared" si="125"/>
        <v>-0.15689999999999993</v>
      </c>
      <c r="R130" s="22">
        <f>IF(ISERROR(H130-G130),"нд",H130-G130)</f>
        <v>0.15689999999999849</v>
      </c>
      <c r="S130" s="30"/>
      <c r="T130" s="5"/>
    </row>
    <row r="131" spans="1:20" x14ac:dyDescent="0.2">
      <c r="A131" s="12" t="s">
        <v>113</v>
      </c>
      <c r="B131" s="15" t="s">
        <v>115</v>
      </c>
      <c r="C131" s="14" t="s">
        <v>23</v>
      </c>
      <c r="D131" s="24">
        <v>0.25769999999999998</v>
      </c>
      <c r="E131" s="24">
        <v>0</v>
      </c>
      <c r="F131" s="24">
        <f t="shared" ref="F131" si="126">D131-E131</f>
        <v>0.25769999999999998</v>
      </c>
      <c r="G131" s="24">
        <f t="shared" ref="G131" si="127">IF(ISERROR(I131+K131+M131+O131),"нд",I131+K131+M131+O131)</f>
        <v>0.25769999999999998</v>
      </c>
      <c r="H131" s="24">
        <f t="shared" ref="H131" si="128">J131+L131+N131+P131</f>
        <v>0.25740000000000002</v>
      </c>
      <c r="I131" s="24">
        <v>0</v>
      </c>
      <c r="J131" s="24">
        <v>8.7300000000000003E-2</v>
      </c>
      <c r="K131" s="24">
        <v>0</v>
      </c>
      <c r="L131" s="24">
        <v>0</v>
      </c>
      <c r="M131" s="24">
        <v>0</v>
      </c>
      <c r="N131" s="24">
        <v>0</v>
      </c>
      <c r="O131" s="24">
        <v>0.25769999999999998</v>
      </c>
      <c r="P131" s="24">
        <v>0.1701</v>
      </c>
      <c r="Q131" s="24">
        <f t="shared" ref="Q131" si="129">F131-H131</f>
        <v>2.9999999999996696E-4</v>
      </c>
      <c r="R131" s="24">
        <f t="shared" ref="R131" si="130">IF(ISERROR(H131-G131),"нд",H131-G131)</f>
        <v>-2.9999999999996696E-4</v>
      </c>
      <c r="S131" s="32">
        <f t="shared" ref="S131" si="131">IF(R131="нд","нд",IFERROR(R131/G131*100,IF(H131&gt;0,100,0)))</f>
        <v>-0.11641443538997553</v>
      </c>
      <c r="T131" s="38"/>
    </row>
    <row r="132" spans="1:20" x14ac:dyDescent="0.2">
      <c r="A132" s="12" t="s">
        <v>113</v>
      </c>
      <c r="B132" s="15" t="s">
        <v>182</v>
      </c>
      <c r="C132" s="14" t="s">
        <v>183</v>
      </c>
      <c r="D132" s="24">
        <v>0.64400000000000002</v>
      </c>
      <c r="E132" s="24">
        <v>0</v>
      </c>
      <c r="F132" s="24">
        <f t="shared" ref="F132" si="132">D132-E132</f>
        <v>0.64400000000000002</v>
      </c>
      <c r="G132" s="24">
        <f t="shared" ref="G132" si="133">IF(ISERROR(I132+K132+M132+O132),"нд",I132+K132+M132+O132)</f>
        <v>0.64400000000000002</v>
      </c>
      <c r="H132" s="24">
        <f t="shared" ref="H132" si="134">J132+L132+N132+P132</f>
        <v>0.63529999999999998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0.63529999999999998</v>
      </c>
      <c r="O132" s="24">
        <v>0.64400000000000002</v>
      </c>
      <c r="P132" s="24">
        <v>0</v>
      </c>
      <c r="Q132" s="24">
        <f t="shared" ref="Q132" si="135">F132-H132</f>
        <v>8.700000000000041E-3</v>
      </c>
      <c r="R132" s="24">
        <f t="shared" ref="R132" si="136">IF(ISERROR(H132-G132),"нд",H132-G132)</f>
        <v>-8.700000000000041E-3</v>
      </c>
      <c r="S132" s="32">
        <f t="shared" ref="S132" si="137">IF(R132="нд","нд",IFERROR(R132/G132*100,IF(H132&gt;0,100,0)))</f>
        <v>-1.3509316770186399</v>
      </c>
      <c r="T132" s="38"/>
    </row>
    <row r="133" spans="1:20" x14ac:dyDescent="0.2">
      <c r="A133" s="12" t="s">
        <v>113</v>
      </c>
      <c r="B133" s="13" t="s">
        <v>125</v>
      </c>
      <c r="C133" s="14" t="s">
        <v>131</v>
      </c>
      <c r="D133" s="24">
        <v>10.451000000000001</v>
      </c>
      <c r="E133" s="24">
        <v>0</v>
      </c>
      <c r="F133" s="24">
        <f>D133-E133</f>
        <v>10.451000000000001</v>
      </c>
      <c r="G133" s="24">
        <f>IF(ISERROR(I133+K133+M133+O133),"нд",I133+K133+M133+O133)</f>
        <v>10.451000000000001</v>
      </c>
      <c r="H133" s="24">
        <f>J133+L133+N133+P133</f>
        <v>10.451000000000001</v>
      </c>
      <c r="I133" s="24">
        <v>10.451000000000001</v>
      </c>
      <c r="J133" s="24">
        <v>10.451000000000001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f>F133-H133</f>
        <v>0</v>
      </c>
      <c r="R133" s="24">
        <f>IF(ISERROR(H133-G133),"нд",H133-G133)</f>
        <v>0</v>
      </c>
      <c r="S133" s="32">
        <f>IF(R133="нд","нд",IFERROR(R133/G133*100,IF(H133&gt;0,100,0)))</f>
        <v>0</v>
      </c>
      <c r="T133" s="38"/>
    </row>
    <row r="134" spans="1:20" ht="25.5" x14ac:dyDescent="0.2">
      <c r="A134" s="12" t="s">
        <v>113</v>
      </c>
      <c r="B134" s="13" t="s">
        <v>180</v>
      </c>
      <c r="C134" s="14" t="s">
        <v>181</v>
      </c>
      <c r="D134" s="24">
        <v>1.3794</v>
      </c>
      <c r="E134" s="24">
        <v>0</v>
      </c>
      <c r="F134" s="24">
        <f>D134-E134</f>
        <v>1.3794</v>
      </c>
      <c r="G134" s="24">
        <f>IF(ISERROR(I134+K134+M134+O134),"нд",I134+K134+M134+O134)</f>
        <v>1.3794</v>
      </c>
      <c r="H134" s="24">
        <f>J134+L134+N134+P134</f>
        <v>1.5452999999999999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1.3794</v>
      </c>
      <c r="P134" s="24">
        <v>1.5452999999999999</v>
      </c>
      <c r="Q134" s="24">
        <f>F134-H134</f>
        <v>-0.16589999999999994</v>
      </c>
      <c r="R134" s="24">
        <f>IF(ISERROR(H134-G134),"нд",H134-G134)</f>
        <v>0.16589999999999994</v>
      </c>
      <c r="S134" s="32">
        <f>IF(R134="нд","нд",IFERROR(R134/G134*100,IF(H134&gt;0,100,0)))</f>
        <v>12.026968247063936</v>
      </c>
      <c r="T134" s="38" t="s">
        <v>188</v>
      </c>
    </row>
    <row r="135" spans="1:20" x14ac:dyDescent="0.2">
      <c r="A135" s="10" t="s">
        <v>17</v>
      </c>
      <c r="B135" s="19" t="s">
        <v>17</v>
      </c>
      <c r="C135" s="20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33"/>
      <c r="T135" s="20"/>
    </row>
  </sheetData>
  <mergeCells count="22">
    <mergeCell ref="S16:S17"/>
    <mergeCell ref="G15:P15"/>
    <mergeCell ref="Q15:Q17"/>
    <mergeCell ref="R15:S15"/>
    <mergeCell ref="T15:T17"/>
    <mergeCell ref="G16:H16"/>
    <mergeCell ref="I16:J16"/>
    <mergeCell ref="R16:R17"/>
    <mergeCell ref="K16:L16"/>
    <mergeCell ref="M16:N16"/>
    <mergeCell ref="O16:P16"/>
    <mergeCell ref="A4:T4"/>
    <mergeCell ref="A7:T7"/>
    <mergeCell ref="A10:T10"/>
    <mergeCell ref="A12:T12"/>
    <mergeCell ref="A5:T5"/>
    <mergeCell ref="F15:F17"/>
    <mergeCell ref="C15:C17"/>
    <mergeCell ref="D15:D17"/>
    <mergeCell ref="E15:E17"/>
    <mergeCell ref="A15:A17"/>
    <mergeCell ref="B15:B17"/>
  </mergeCells>
  <conditionalFormatting sqref="D70:E70 G70:S70 L74 F67:F70 D79:S83 D127:S131 F72 L76 F74:F76 D89:S120 D19:S66 D133:S135">
    <cfRule type="cellIs" dxfId="44" priority="91" operator="equal">
      <formula>0</formula>
    </cfRule>
  </conditionalFormatting>
  <conditionalFormatting sqref="D122:S122">
    <cfRule type="cellIs" dxfId="43" priority="82" operator="equal">
      <formula>0</formula>
    </cfRule>
  </conditionalFormatting>
  <conditionalFormatting sqref="D68:E69 G68:S69">
    <cfRule type="cellIs" dxfId="42" priority="81" operator="equal">
      <formula>0</formula>
    </cfRule>
  </conditionalFormatting>
  <conditionalFormatting sqref="E76 M76:S76 G76:K76">
    <cfRule type="cellIs" dxfId="41" priority="80" operator="equal">
      <formula>0</formula>
    </cfRule>
  </conditionalFormatting>
  <conditionalFormatting sqref="E74 M74:S74 G74:K74">
    <cfRule type="cellIs" dxfId="40" priority="79" operator="equal">
      <formula>0</formula>
    </cfRule>
  </conditionalFormatting>
  <conditionalFormatting sqref="E75 G75:S75">
    <cfRule type="cellIs" dxfId="39" priority="78" operator="equal">
      <formula>0</formula>
    </cfRule>
  </conditionalFormatting>
  <conditionalFormatting sqref="D76">
    <cfRule type="cellIs" dxfId="38" priority="77" operator="equal">
      <formula>0</formula>
    </cfRule>
  </conditionalFormatting>
  <conditionalFormatting sqref="D74">
    <cfRule type="cellIs" dxfId="37" priority="76" operator="equal">
      <formula>0</formula>
    </cfRule>
  </conditionalFormatting>
  <conditionalFormatting sqref="D75">
    <cfRule type="cellIs" dxfId="36" priority="75" operator="equal">
      <formula>0</formula>
    </cfRule>
  </conditionalFormatting>
  <conditionalFormatting sqref="L85:L87">
    <cfRule type="cellIs" dxfId="35" priority="73" operator="equal">
      <formula>0</formula>
    </cfRule>
  </conditionalFormatting>
  <conditionalFormatting sqref="E87 M87:S87 G87:K87">
    <cfRule type="cellIs" dxfId="34" priority="71" operator="equal">
      <formula>0</formula>
    </cfRule>
  </conditionalFormatting>
  <conditionalFormatting sqref="E86 M86:S86 G86:K86">
    <cfRule type="cellIs" dxfId="33" priority="68" operator="equal">
      <formula>0</formula>
    </cfRule>
  </conditionalFormatting>
  <conditionalFormatting sqref="D87">
    <cfRule type="cellIs" dxfId="32" priority="69" operator="equal">
      <formula>0</formula>
    </cfRule>
  </conditionalFormatting>
  <conditionalFormatting sqref="D86">
    <cfRule type="cellIs" dxfId="31" priority="66" operator="equal">
      <formula>0</formula>
    </cfRule>
  </conditionalFormatting>
  <conditionalFormatting sqref="E85 M85:S85 G85:K85">
    <cfRule type="cellIs" dxfId="30" priority="65" operator="equal">
      <formula>0</formula>
    </cfRule>
  </conditionalFormatting>
  <conditionalFormatting sqref="D84:D85">
    <cfRule type="cellIs" dxfId="29" priority="63" operator="equal">
      <formula>0</formula>
    </cfRule>
  </conditionalFormatting>
  <conditionalFormatting sqref="D121:E121 M121:S121 G121:K121">
    <cfRule type="cellIs" dxfId="28" priority="62" operator="equal">
      <formula>0</formula>
    </cfRule>
  </conditionalFormatting>
  <conditionalFormatting sqref="L121">
    <cfRule type="cellIs" dxfId="27" priority="61" operator="equal">
      <formula>0</formula>
    </cfRule>
  </conditionalFormatting>
  <conditionalFormatting sqref="D67:E67 G67:S67 G72:S72 D72:E72">
    <cfRule type="cellIs" dxfId="26" priority="58" operator="equal">
      <formula>0</formula>
    </cfRule>
  </conditionalFormatting>
  <conditionalFormatting sqref="T76">
    <cfRule type="cellIs" dxfId="25" priority="52" operator="equal">
      <formula>0</formula>
    </cfRule>
  </conditionalFormatting>
  <conditionalFormatting sqref="E84 M84:S84 G84:K84">
    <cfRule type="cellIs" dxfId="24" priority="42" operator="equal">
      <formula>0</formula>
    </cfRule>
  </conditionalFormatting>
  <conditionalFormatting sqref="L84">
    <cfRule type="cellIs" dxfId="23" priority="41" operator="equal">
      <formula>0</formula>
    </cfRule>
  </conditionalFormatting>
  <conditionalFormatting sqref="F84:F87">
    <cfRule type="cellIs" dxfId="22" priority="38" operator="equal">
      <formula>0</formula>
    </cfRule>
  </conditionalFormatting>
  <conditionalFormatting sqref="G71:S71 D71:E71">
    <cfRule type="cellIs" dxfId="21" priority="23" operator="equal">
      <formula>0</formula>
    </cfRule>
  </conditionalFormatting>
  <conditionalFormatting sqref="D126:S126 F121">
    <cfRule type="cellIs" dxfId="20" priority="26" operator="equal">
      <formula>0</formula>
    </cfRule>
  </conditionalFormatting>
  <conditionalFormatting sqref="F71">
    <cfRule type="cellIs" dxfId="19" priority="24" operator="equal">
      <formula>0</formula>
    </cfRule>
  </conditionalFormatting>
  <conditionalFormatting sqref="L78 F77:F78">
    <cfRule type="cellIs" dxfId="18" priority="20" operator="equal">
      <formula>0</formula>
    </cfRule>
  </conditionalFormatting>
  <conditionalFormatting sqref="F73">
    <cfRule type="cellIs" dxfId="17" priority="22" operator="equal">
      <formula>0</formula>
    </cfRule>
  </conditionalFormatting>
  <conditionalFormatting sqref="G73:S73 D73:E73">
    <cfRule type="cellIs" dxfId="16" priority="21" operator="equal">
      <formula>0</formula>
    </cfRule>
  </conditionalFormatting>
  <conditionalFormatting sqref="E78 M78:S78 G78:K78">
    <cfRule type="cellIs" dxfId="15" priority="19" operator="equal">
      <formula>0</formula>
    </cfRule>
  </conditionalFormatting>
  <conditionalFormatting sqref="E77 G77:S77">
    <cfRule type="cellIs" dxfId="14" priority="18" operator="equal">
      <formula>0</formula>
    </cfRule>
  </conditionalFormatting>
  <conditionalFormatting sqref="D78">
    <cfRule type="cellIs" dxfId="13" priority="17" operator="equal">
      <formula>0</formula>
    </cfRule>
  </conditionalFormatting>
  <conditionalFormatting sqref="D77">
    <cfRule type="cellIs" dxfId="12" priority="16" operator="equal">
      <formula>0</formula>
    </cfRule>
  </conditionalFormatting>
  <conditionalFormatting sqref="L88">
    <cfRule type="cellIs" dxfId="11" priority="14" operator="equal">
      <formula>0</formula>
    </cfRule>
  </conditionalFormatting>
  <conditionalFormatting sqref="E88 M88:S88 G88:K88">
    <cfRule type="cellIs" dxfId="10" priority="13" operator="equal">
      <formula>0</formula>
    </cfRule>
  </conditionalFormatting>
  <conditionalFormatting sqref="D88">
    <cfRule type="cellIs" dxfId="9" priority="12" operator="equal">
      <formula>0</formula>
    </cfRule>
  </conditionalFormatting>
  <conditionalFormatting sqref="F88">
    <cfRule type="cellIs" dxfId="8" priority="11" operator="equal">
      <formula>0</formula>
    </cfRule>
  </conditionalFormatting>
  <conditionalFormatting sqref="E125:S125">
    <cfRule type="cellIs" dxfId="7" priority="10" operator="equal">
      <formula>0</formula>
    </cfRule>
  </conditionalFormatting>
  <conditionalFormatting sqref="D124:E124 M124:S124 G124:K124 D125">
    <cfRule type="cellIs" dxfId="6" priority="9" operator="equal">
      <formula>0</formula>
    </cfRule>
  </conditionalFormatting>
  <conditionalFormatting sqref="L124">
    <cfRule type="cellIs" dxfId="5" priority="8" operator="equal">
      <formula>0</formula>
    </cfRule>
  </conditionalFormatting>
  <conditionalFormatting sqref="F124">
    <cfRule type="cellIs" dxfId="4" priority="7" operator="equal">
      <formula>0</formula>
    </cfRule>
  </conditionalFormatting>
  <conditionalFormatting sqref="D123:E123 G123:K123 M123:S123">
    <cfRule type="cellIs" dxfId="3" priority="6" operator="equal">
      <formula>0</formula>
    </cfRule>
  </conditionalFormatting>
  <conditionalFormatting sqref="L123">
    <cfRule type="cellIs" dxfId="2" priority="5" operator="equal">
      <formula>0</formula>
    </cfRule>
  </conditionalFormatting>
  <conditionalFormatting sqref="F123">
    <cfRule type="cellIs" dxfId="1" priority="4" operator="equal">
      <formula>0</formula>
    </cfRule>
  </conditionalFormatting>
  <conditionalFormatting sqref="D132:S132">
    <cfRule type="cellIs" dxfId="0" priority="3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12" fitToHeight="0" orientation="landscape" r:id="rId1"/>
  <ignoredErrors>
    <ignoredError sqref="D33:Q33 D93:Q93 D115:R115 I120:P120 D120:E120" formulaRange="1"/>
    <ignoredError sqref="A19 A27:A28" numberStoredAsText="1"/>
    <ignoredError sqref="A29" twoDigitTextYear="1" numberStoredAsText="1"/>
    <ignoredError sqref="A79:A80 A30:A66 A81:A83 A94:A120 A127:A131 A89:A9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№10</dc:title>
  <dc:creator/>
  <cp:keywords>Отчет ИП 2021 II квартал</cp:keywords>
  <cp:lastModifiedBy/>
  <dcterms:created xsi:type="dcterms:W3CDTF">2015-06-05T18:19:34Z</dcterms:created>
  <dcterms:modified xsi:type="dcterms:W3CDTF">2022-02-14T05:22:15Z</dcterms:modified>
  <cp:contentStatus>Готова</cp:contentStatus>
</cp:coreProperties>
</file>