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14880" yWindow="0" windowWidth="22260" windowHeight="12645"/>
  </bookViews>
  <sheets>
    <sheet name="Лист1" sheetId="1" r:id="rId1"/>
  </sheets>
  <definedNames>
    <definedName name="_xlnm._FilterDatabase" localSheetId="0" hidden="1">Лист1!$H$19:$I$134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6" i="1" l="1"/>
  <c r="K33" i="1"/>
  <c r="K65" i="1"/>
  <c r="K80" i="1"/>
  <c r="K83" i="1"/>
  <c r="K82" i="1" s="1"/>
  <c r="K90" i="1"/>
  <c r="K93" i="1"/>
  <c r="K92" i="1" s="1"/>
  <c r="K120" i="1"/>
  <c r="K23" i="1" s="1"/>
  <c r="K130" i="1"/>
  <c r="I132" i="1"/>
  <c r="H132" i="1"/>
  <c r="H126" i="1"/>
  <c r="I125" i="1"/>
  <c r="H125" i="1"/>
  <c r="I124" i="1"/>
  <c r="H124" i="1"/>
  <c r="I74" i="1"/>
  <c r="H74" i="1"/>
  <c r="I73" i="1"/>
  <c r="H73" i="1"/>
  <c r="I72" i="1"/>
  <c r="H72" i="1"/>
  <c r="I71" i="1"/>
  <c r="H71" i="1"/>
  <c r="H94" i="1"/>
  <c r="E93" i="1"/>
  <c r="E92" i="1" s="1"/>
  <c r="F93" i="1"/>
  <c r="F92" i="1" s="1"/>
  <c r="G93" i="1"/>
  <c r="J93" i="1"/>
  <c r="J92" i="1" s="1"/>
  <c r="L93" i="1"/>
  <c r="L92" i="1"/>
  <c r="M93" i="1"/>
  <c r="M92" i="1" s="1"/>
  <c r="N93" i="1"/>
  <c r="N92" i="1" s="1"/>
  <c r="O93" i="1"/>
  <c r="P93" i="1"/>
  <c r="P92" i="1" s="1"/>
  <c r="Q93" i="1"/>
  <c r="D93" i="1"/>
  <c r="D120" i="1"/>
  <c r="D23" i="1"/>
  <c r="I122" i="1"/>
  <c r="H122" i="1"/>
  <c r="I123" i="1"/>
  <c r="H123" i="1"/>
  <c r="H84" i="1"/>
  <c r="I84" i="1"/>
  <c r="H85" i="1"/>
  <c r="I85" i="1"/>
  <c r="H86" i="1"/>
  <c r="T86" i="1" s="1"/>
  <c r="U86" i="1" s="1"/>
  <c r="I86" i="1"/>
  <c r="H87" i="1"/>
  <c r="I87" i="1"/>
  <c r="H88" i="1"/>
  <c r="I88" i="1"/>
  <c r="E83" i="1"/>
  <c r="F83" i="1"/>
  <c r="G83" i="1"/>
  <c r="G82" i="1" s="1"/>
  <c r="J83" i="1"/>
  <c r="L83" i="1"/>
  <c r="M83" i="1"/>
  <c r="N83" i="1"/>
  <c r="O83" i="1"/>
  <c r="P83" i="1"/>
  <c r="Q83" i="1"/>
  <c r="D83" i="1"/>
  <c r="D82" i="1" s="1"/>
  <c r="P80" i="1"/>
  <c r="Q80" i="1"/>
  <c r="I80" i="1"/>
  <c r="H80" i="1"/>
  <c r="T80" i="1"/>
  <c r="S80" i="1"/>
  <c r="E80" i="1"/>
  <c r="F80" i="1"/>
  <c r="G80" i="1"/>
  <c r="J80" i="1"/>
  <c r="L80" i="1"/>
  <c r="M80" i="1"/>
  <c r="N80" i="1"/>
  <c r="O80" i="1"/>
  <c r="D80" i="1"/>
  <c r="I78" i="1"/>
  <c r="H78" i="1"/>
  <c r="I77" i="1"/>
  <c r="H77" i="1"/>
  <c r="I76" i="1"/>
  <c r="H76" i="1"/>
  <c r="S76" i="1" s="1"/>
  <c r="I75" i="1"/>
  <c r="H75" i="1"/>
  <c r="I70" i="1"/>
  <c r="H70" i="1"/>
  <c r="I69" i="1"/>
  <c r="H69" i="1"/>
  <c r="I68" i="1"/>
  <c r="H68" i="1"/>
  <c r="F120" i="1"/>
  <c r="F23" i="1" s="1"/>
  <c r="F22" i="1"/>
  <c r="F24" i="1"/>
  <c r="F25" i="1"/>
  <c r="F30" i="1"/>
  <c r="F29" i="1" s="1"/>
  <c r="F28" i="1" s="1"/>
  <c r="F20" i="1" s="1"/>
  <c r="F33" i="1"/>
  <c r="F65" i="1"/>
  <c r="F90" i="1"/>
  <c r="D92" i="1"/>
  <c r="E33" i="1"/>
  <c r="H133" i="1"/>
  <c r="I133" i="1"/>
  <c r="S133" i="1" s="1"/>
  <c r="H134" i="1"/>
  <c r="I134" i="1"/>
  <c r="I131" i="1"/>
  <c r="H131" i="1"/>
  <c r="S131" i="1" s="1"/>
  <c r="I121" i="1"/>
  <c r="T121" i="1" s="1"/>
  <c r="U121" i="1" s="1"/>
  <c r="H121" i="1"/>
  <c r="I94" i="1"/>
  <c r="I93" i="1" s="1"/>
  <c r="H67" i="1"/>
  <c r="S67" i="1" s="1"/>
  <c r="I67" i="1"/>
  <c r="I66" i="1"/>
  <c r="H66" i="1"/>
  <c r="H34" i="1"/>
  <c r="H33" i="1" s="1"/>
  <c r="I34" i="1"/>
  <c r="I33" i="1" s="1"/>
  <c r="D33" i="1"/>
  <c r="S22" i="1"/>
  <c r="S24" i="1"/>
  <c r="S90" i="1"/>
  <c r="H31" i="1"/>
  <c r="H30" i="1" s="1"/>
  <c r="I31" i="1"/>
  <c r="I30" i="1" s="1"/>
  <c r="D130" i="1"/>
  <c r="D25" i="1" s="1"/>
  <c r="Q130" i="1"/>
  <c r="Q25" i="1" s="1"/>
  <c r="P130" i="1"/>
  <c r="P25" i="1" s="1"/>
  <c r="O130" i="1"/>
  <c r="O25" i="1" s="1"/>
  <c r="N130" i="1"/>
  <c r="N25" i="1" s="1"/>
  <c r="M130" i="1"/>
  <c r="M25" i="1"/>
  <c r="L130" i="1"/>
  <c r="L25" i="1" s="1"/>
  <c r="K25" i="1"/>
  <c r="J130" i="1"/>
  <c r="J25" i="1" s="1"/>
  <c r="G130" i="1"/>
  <c r="G25" i="1" s="1"/>
  <c r="E130" i="1"/>
  <c r="E25" i="1" s="1"/>
  <c r="E120" i="1"/>
  <c r="E23" i="1" s="1"/>
  <c r="G120" i="1"/>
  <c r="G23" i="1" s="1"/>
  <c r="J120" i="1"/>
  <c r="J23" i="1" s="1"/>
  <c r="L120" i="1"/>
  <c r="L23" i="1" s="1"/>
  <c r="M120" i="1"/>
  <c r="M23" i="1"/>
  <c r="N120" i="1"/>
  <c r="N23" i="1" s="1"/>
  <c r="O120" i="1"/>
  <c r="O23" i="1" s="1"/>
  <c r="P120" i="1"/>
  <c r="P23" i="1" s="1"/>
  <c r="Q120" i="1"/>
  <c r="Q23" i="1" s="1"/>
  <c r="G92" i="1"/>
  <c r="O92" i="1"/>
  <c r="Q92" i="1"/>
  <c r="E90" i="1"/>
  <c r="E82" i="1" s="1"/>
  <c r="G90" i="1"/>
  <c r="H90" i="1"/>
  <c r="I90" i="1"/>
  <c r="T90" i="1" s="1"/>
  <c r="J90" i="1"/>
  <c r="L90" i="1"/>
  <c r="L82" i="1" s="1"/>
  <c r="M90" i="1"/>
  <c r="M82" i="1" s="1"/>
  <c r="N90" i="1"/>
  <c r="O90" i="1"/>
  <c r="P90" i="1"/>
  <c r="Q90" i="1"/>
  <c r="D90" i="1"/>
  <c r="E65" i="1"/>
  <c r="G65" i="1"/>
  <c r="G64" i="1" s="1"/>
  <c r="J65" i="1"/>
  <c r="J64" i="1" s="1"/>
  <c r="L65" i="1"/>
  <c r="L64" i="1" s="1"/>
  <c r="M65" i="1"/>
  <c r="M64" i="1" s="1"/>
  <c r="N65" i="1"/>
  <c r="O65" i="1"/>
  <c r="P65" i="1"/>
  <c r="P64" i="1" s="1"/>
  <c r="Q65" i="1"/>
  <c r="Q64" i="1" s="1"/>
  <c r="D65" i="1"/>
  <c r="D64" i="1" s="1"/>
  <c r="G33" i="1"/>
  <c r="J33" i="1"/>
  <c r="L33" i="1"/>
  <c r="M33" i="1"/>
  <c r="N33" i="1"/>
  <c r="O33" i="1"/>
  <c r="P33" i="1"/>
  <c r="Q33" i="1"/>
  <c r="D30" i="1"/>
  <c r="D29" i="1" s="1"/>
  <c r="D28" i="1" s="1"/>
  <c r="D20" i="1" s="1"/>
  <c r="E30" i="1"/>
  <c r="G30" i="1"/>
  <c r="G29" i="1" s="1"/>
  <c r="G28" i="1" s="1"/>
  <c r="G20" i="1" s="1"/>
  <c r="J30" i="1"/>
  <c r="K30" i="1"/>
  <c r="K29" i="1" s="1"/>
  <c r="K28" i="1" s="1"/>
  <c r="K20" i="1" s="1"/>
  <c r="L30" i="1"/>
  <c r="L29" i="1"/>
  <c r="L28" i="1" s="1"/>
  <c r="L20" i="1" s="1"/>
  <c r="M30" i="1"/>
  <c r="M29" i="1" s="1"/>
  <c r="M28" i="1" s="1"/>
  <c r="M20" i="1" s="1"/>
  <c r="N30" i="1"/>
  <c r="N29" i="1" s="1"/>
  <c r="N28" i="1" s="1"/>
  <c r="N20" i="1" s="1"/>
  <c r="O30" i="1"/>
  <c r="P30" i="1"/>
  <c r="Q30" i="1"/>
  <c r="E22" i="1"/>
  <c r="G22" i="1"/>
  <c r="H22" i="1"/>
  <c r="I22" i="1"/>
  <c r="J22" i="1"/>
  <c r="K22" i="1"/>
  <c r="L22" i="1"/>
  <c r="M22" i="1"/>
  <c r="N22" i="1"/>
  <c r="O22" i="1"/>
  <c r="P22" i="1"/>
  <c r="Q22" i="1"/>
  <c r="E24" i="1"/>
  <c r="G24" i="1"/>
  <c r="H24" i="1"/>
  <c r="I24" i="1"/>
  <c r="T24" i="1" s="1"/>
  <c r="J24" i="1"/>
  <c r="K24" i="1"/>
  <c r="L24" i="1"/>
  <c r="M24" i="1"/>
  <c r="N24" i="1"/>
  <c r="O24" i="1"/>
  <c r="P24" i="1"/>
  <c r="Q24" i="1"/>
  <c r="D24" i="1"/>
  <c r="D22" i="1"/>
  <c r="T87" i="1"/>
  <c r="U87" i="1" s="1"/>
  <c r="J29" i="1"/>
  <c r="J28" i="1" s="1"/>
  <c r="J20" i="1" s="1"/>
  <c r="E29" i="1"/>
  <c r="E28" i="1"/>
  <c r="E20" i="1" s="1"/>
  <c r="E19" i="1" s="1"/>
  <c r="T22" i="1"/>
  <c r="J82" i="1"/>
  <c r="S87" i="1"/>
  <c r="E64" i="1"/>
  <c r="E63" i="1" s="1"/>
  <c r="E21" i="1" s="1"/>
  <c r="T77" i="1"/>
  <c r="U77" i="1" s="1"/>
  <c r="G63" i="1" l="1"/>
  <c r="G21" i="1" s="1"/>
  <c r="G19" i="1" s="1"/>
  <c r="Q82" i="1"/>
  <c r="F82" i="1"/>
  <c r="D63" i="1"/>
  <c r="D21" i="1" s="1"/>
  <c r="D19" i="1" s="1"/>
  <c r="F64" i="1"/>
  <c r="F63" i="1" s="1"/>
  <c r="F21" i="1" s="1"/>
  <c r="F19" i="1" s="1"/>
  <c r="P82" i="1"/>
  <c r="P63" i="1" s="1"/>
  <c r="P21" i="1" s="1"/>
  <c r="P19" i="1" s="1"/>
  <c r="K64" i="1"/>
  <c r="K63" i="1"/>
  <c r="K21" i="1" s="1"/>
  <c r="M63" i="1"/>
  <c r="M21" i="1" s="1"/>
  <c r="M19" i="1" s="1"/>
  <c r="L63" i="1"/>
  <c r="L21" i="1" s="1"/>
  <c r="L19" i="1"/>
  <c r="J19" i="1"/>
  <c r="K19" i="1"/>
  <c r="J63" i="1"/>
  <c r="J21" i="1" s="1"/>
  <c r="S73" i="1"/>
  <c r="O82" i="1"/>
  <c r="S85" i="1"/>
  <c r="O64" i="1"/>
  <c r="O63" i="1" s="1"/>
  <c r="O21" i="1" s="1"/>
  <c r="S121" i="1"/>
  <c r="N82" i="1"/>
  <c r="S124" i="1"/>
  <c r="N64" i="1"/>
  <c r="S69" i="1"/>
  <c r="S72" i="1"/>
  <c r="P29" i="1"/>
  <c r="P28" i="1" s="1"/>
  <c r="P20" i="1" s="1"/>
  <c r="S78" i="1"/>
  <c r="O29" i="1"/>
  <c r="O28" i="1" s="1"/>
  <c r="O20" i="1" s="1"/>
  <c r="T134" i="1"/>
  <c r="U134" i="1" s="1"/>
  <c r="T132" i="1"/>
  <c r="U132" i="1" s="1"/>
  <c r="T94" i="1"/>
  <c r="U94" i="1" s="1"/>
  <c r="S94" i="1"/>
  <c r="S93" i="1" s="1"/>
  <c r="S92" i="1" s="1"/>
  <c r="H93" i="1"/>
  <c r="H92" i="1" s="1"/>
  <c r="Q63" i="1"/>
  <c r="Q21" i="1" s="1"/>
  <c r="T84" i="1"/>
  <c r="U84" i="1" s="1"/>
  <c r="T78" i="1"/>
  <c r="U78" i="1" s="1"/>
  <c r="S77" i="1"/>
  <c r="T75" i="1"/>
  <c r="U75" i="1" s="1"/>
  <c r="T74" i="1"/>
  <c r="U74" i="1" s="1"/>
  <c r="T73" i="1"/>
  <c r="U73" i="1" s="1"/>
  <c r="T72" i="1"/>
  <c r="U72" i="1" s="1"/>
  <c r="T71" i="1"/>
  <c r="U71" i="1" s="1"/>
  <c r="T70" i="1"/>
  <c r="U70" i="1" s="1"/>
  <c r="S71" i="1"/>
  <c r="S70" i="1"/>
  <c r="Q29" i="1"/>
  <c r="Q28" i="1" s="1"/>
  <c r="Q20" i="1" s="1"/>
  <c r="H29" i="1"/>
  <c r="S31" i="1"/>
  <c r="S30" i="1" s="1"/>
  <c r="S126" i="1"/>
  <c r="T126" i="1"/>
  <c r="U126" i="1" s="1"/>
  <c r="T125" i="1"/>
  <c r="U125" i="1" s="1"/>
  <c r="S125" i="1"/>
  <c r="I120" i="1"/>
  <c r="I23" i="1" s="1"/>
  <c r="T124" i="1"/>
  <c r="U124" i="1" s="1"/>
  <c r="T123" i="1"/>
  <c r="U123" i="1" s="1"/>
  <c r="S123" i="1"/>
  <c r="T122" i="1"/>
  <c r="U122" i="1" s="1"/>
  <c r="S122" i="1"/>
  <c r="H120" i="1"/>
  <c r="S134" i="1"/>
  <c r="I130" i="1"/>
  <c r="I25" i="1" s="1"/>
  <c r="T133" i="1"/>
  <c r="U133" i="1" s="1"/>
  <c r="S132" i="1"/>
  <c r="H130" i="1"/>
  <c r="T131" i="1"/>
  <c r="U131" i="1" s="1"/>
  <c r="I92" i="1"/>
  <c r="I83" i="1"/>
  <c r="I82" i="1" s="1"/>
  <c r="S88" i="1"/>
  <c r="T88" i="1"/>
  <c r="U88" i="1" s="1"/>
  <c r="S86" i="1"/>
  <c r="T85" i="1"/>
  <c r="U85" i="1" s="1"/>
  <c r="H83" i="1"/>
  <c r="S84" i="1"/>
  <c r="N63" i="1"/>
  <c r="N21" i="1" s="1"/>
  <c r="N19" i="1" s="1"/>
  <c r="T76" i="1"/>
  <c r="U76" i="1" s="1"/>
  <c r="S75" i="1"/>
  <c r="S74" i="1"/>
  <c r="I65" i="1"/>
  <c r="I64" i="1" s="1"/>
  <c r="T67" i="1"/>
  <c r="U67" i="1" s="1"/>
  <c r="S66" i="1"/>
  <c r="T66" i="1"/>
  <c r="U66" i="1" s="1"/>
  <c r="H65" i="1"/>
  <c r="T69" i="1"/>
  <c r="U69" i="1" s="1"/>
  <c r="T68" i="1"/>
  <c r="U68" i="1" s="1"/>
  <c r="S68" i="1"/>
  <c r="T34" i="1"/>
  <c r="U34" i="1" s="1"/>
  <c r="I29" i="1"/>
  <c r="I28" i="1" s="1"/>
  <c r="I20" i="1" s="1"/>
  <c r="S34" i="1"/>
  <c r="S33" i="1" s="1"/>
  <c r="T31" i="1"/>
  <c r="U31" i="1" s="1"/>
  <c r="T30" i="1"/>
  <c r="H28" i="1"/>
  <c r="T33" i="1"/>
  <c r="Q19" i="1" l="1"/>
  <c r="O19" i="1"/>
  <c r="T29" i="1"/>
  <c r="S130" i="1"/>
  <c r="S25" i="1" s="1"/>
  <c r="I63" i="1"/>
  <c r="I21" i="1" s="1"/>
  <c r="I19" i="1" s="1"/>
  <c r="T92" i="1"/>
  <c r="T93" i="1"/>
  <c r="S83" i="1"/>
  <c r="S82" i="1" s="1"/>
  <c r="S29" i="1"/>
  <c r="S28" i="1" s="1"/>
  <c r="S20" i="1" s="1"/>
  <c r="T120" i="1"/>
  <c r="S120" i="1"/>
  <c r="S23" i="1" s="1"/>
  <c r="H23" i="1"/>
  <c r="T23" i="1" s="1"/>
  <c r="H25" i="1"/>
  <c r="T25" i="1" s="1"/>
  <c r="T130" i="1"/>
  <c r="S65" i="1"/>
  <c r="S64" i="1" s="1"/>
  <c r="T83" i="1"/>
  <c r="H82" i="1"/>
  <c r="T82" i="1" s="1"/>
  <c r="T65" i="1"/>
  <c r="H64" i="1"/>
  <c r="T64" i="1" s="1"/>
  <c r="T28" i="1"/>
  <c r="H20" i="1"/>
  <c r="S63" i="1" l="1"/>
  <c r="S21" i="1" s="1"/>
  <c r="S19" i="1"/>
  <c r="H63" i="1"/>
  <c r="H21" i="1" s="1"/>
  <c r="T20" i="1"/>
  <c r="T21" i="1" l="1"/>
  <c r="H19" i="1"/>
  <c r="T19" i="1" s="1"/>
  <c r="T63" i="1"/>
</calcChain>
</file>

<file path=xl/sharedStrings.xml><?xml version="1.0" encoding="utf-8"?>
<sst xmlns="http://schemas.openxmlformats.org/spreadsheetml/2006/main" count="421" uniqueCount="194">
  <si>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</si>
  <si>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</si>
  <si>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</si>
  <si>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</si>
  <si>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</si>
  <si>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</si>
  <si>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</si>
  <si>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</si>
  <si>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</si>
  <si>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</si>
  <si>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</si>
  <si>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</si>
  <si>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</si>
  <si>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</si>
  <si>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</si>
  <si>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</si>
  <si>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</si>
  <si>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</si>
  <si>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</si>
  <si>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Г</t>
  </si>
  <si>
    <t>1.1</t>
  </si>
  <si>
    <t>1.2</t>
  </si>
  <si>
    <t>1.3</t>
  </si>
  <si>
    <t>1.4</t>
  </si>
  <si>
    <t>1.5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</si>
  <si>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</si>
  <si>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</si>
  <si>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</si>
  <si>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</si>
  <si>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</si>
  <si>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</si>
  <si>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</si>
  <si>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</si>
  <si>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</si>
  <si>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</si>
  <si>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</si>
  <si>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</si>
  <si>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</si>
  <si>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</si>
  <si>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</si>
  <si>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</si>
  <si>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</si>
  <si>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</si>
  <si>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</si>
  <si>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</si>
  <si>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</si>
  <si>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</si>
  <si>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</si>
  <si>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</si>
  <si>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</si>
  <si>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</si>
  <si>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</si>
  <si>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</si>
  <si>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</si>
  <si>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</si>
  <si>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</si>
  <si>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</si>
  <si>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</si>
  <si>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</si>
  <si>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</si>
  <si>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</si>
  <si>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</si>
  <si>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</si>
  <si>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</si>
  <si>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</si>
  <si>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</si>
  <si>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</si>
  <si>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</si>
  <si>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</si>
  <si>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</si>
  <si>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</si>
  <si>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</si>
  <si>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</si>
  <si>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</si>
  <si>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</si>
  <si>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</si>
  <si>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</si>
  <si>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</si>
  <si>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</si>
  <si>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</si>
  <si>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</si>
  <si>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</si>
  <si>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</si>
  <si>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</si>
  <si>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</si>
  <si>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</si>
  <si>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</si>
  <si>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</si>
  <si>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</si>
  <si>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</si>
  <si>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</si>
  <si>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</si>
  <si>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</si>
  <si>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</si>
  <si>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</si>
  <si>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</si>
  <si>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</si>
  <si>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</si>
  <si>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</si>
  <si>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</si>
  <si>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</si>
  <si>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</si>
  <si>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</si>
  <si>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</si>
  <si>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</si>
  <si>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</si>
  <si>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</si>
  <si>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</si>
  <si>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</si>
  <si>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</si>
  <si>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</si>
  <si>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</si>
  <si>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</si>
  <si>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</si>
  <si>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</si>
  <si>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</si>
  <si>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</si>
  <si>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</si>
  <si>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</si>
  <si>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</si>
  <si>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</si>
  <si>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</si>
  <si>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…</t>
  </si>
  <si>
    <t>нд</t>
  </si>
  <si>
    <t>Приложение № 12</t>
  </si>
  <si>
    <t xml:space="preserve">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</si>
  <si>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</si>
  <si>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</si>
  <si>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</si>
  <si>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</si>
  <si>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</si>
  <si>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Фактический объем освоения капитальных вложений на 01.01.2021 года в прогнозных ценах соответствующих лет, млн. рублей (без НДС)</t>
  </si>
  <si>
    <t>Остаток освоения капитальных вложений на 01.01.2021 года, млн. рублей (без НДС)</t>
  </si>
  <si>
    <t>Освоение капитальных вложений 2021 года, млн. рублей (без НДС)</t>
  </si>
  <si>
    <t>G_172121056</t>
  </si>
  <si>
    <t>G_172121060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</si>
  <si>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</si>
  <si>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</si>
  <si>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</si>
  <si>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</si>
  <si>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</si>
  <si>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G_172121057</t>
  </si>
  <si>
    <t>Реконструкция ТП-131. Замена трансформатора ТМ 400/10/0,4 на ТМГ11 400/10/0,4 (кВА)</t>
  </si>
  <si>
    <t>G_172121058</t>
  </si>
  <si>
    <t>Реконструкция ТП-132. Замена трансформатора ТМ 400/10/0,4 на ТМГ11 400/10/0,4 (кВА)</t>
  </si>
  <si>
    <t>G_172121059</t>
  </si>
  <si>
    <t>G_172121062</t>
  </si>
  <si>
    <t>Реконструкция ТП-32 мощностью 0,16МВА</t>
  </si>
  <si>
    <t>G_172120053</t>
  </si>
  <si>
    <t>Реконструкция ТП-18 мощностью 0,25МВА</t>
  </si>
  <si>
    <t>Реконструкция ТП-25 мощностью 1МВА</t>
  </si>
  <si>
    <t>L_172121252</t>
  </si>
  <si>
    <t>Реконструкция ВЛ-10кВ от РП-7 до ТП-611 протяженностью 1,25км</t>
  </si>
  <si>
    <t>Реконструкция КЛ-10кВ ф.202 на ТП-25 протяженностью 0,19км</t>
  </si>
  <si>
    <t>L_172121249</t>
  </si>
  <si>
    <t>Реконструкция КЛ-10кВ ф.202 от ТП-25 до ТП-44 протяженностью 0,062км</t>
  </si>
  <si>
    <t>L_172121250</t>
  </si>
  <si>
    <t>Реконструкция КЛ-10кВ ф.214 на ТП-44 протяженностью 0,221км</t>
  </si>
  <si>
    <t>L_172121251</t>
  </si>
  <si>
    <t>J_172120213</t>
  </si>
  <si>
    <t>Строительство КЛ-10кВ от БКТП-621 до РП-7 протяженностью 2,021км</t>
  </si>
  <si>
    <t>L_172121239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</si>
  <si>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№247-О от 31.10.2016 г./№243-О от 24.10.2017 г./№347-О от 25.12.2018 г./№209-О от 23.06.2019 г./№174-О от 13.07.2020 г./№89-О от 06.08.2021 г.</t>
    </r>
  </si>
  <si>
    <t>Реконструкция ТП-106. Замена трансформатора ТМ 160/10/0,4 на ТМГ11 160/10/0,4 (кВА)</t>
  </si>
  <si>
    <t>Реконструкция ТП-140. Замена трансформатора ТМ 250/10/0,4 на ТМГ11 250/10/0,4 (кВА)</t>
  </si>
  <si>
    <t>Реконструкция ТП-153. Замена трансформатора ТМ 160/10/0,4 на ТМГ11 160/10/0,4 (кВА)</t>
  </si>
  <si>
    <t>Реконструкция ТП-906. Замена трансформатора ТМ 400/10/0,4 на ТМГ11 400/10/0,4 (кВА)</t>
  </si>
  <si>
    <t>G_172121061</t>
  </si>
  <si>
    <t>Реконструкция ТП-182. Замена трансформатора ТМ 250/10/0,4 на ТМГ11 250/10/0,4 (кВА)</t>
  </si>
  <si>
    <t>Реконструкция ТП-194. Замена трансформатора ТМ 250/10/0,4 на ТМГ11 250/10/0,4 (кВА)</t>
  </si>
  <si>
    <t>G_172121063</t>
  </si>
  <si>
    <t>Реконструкция ТП-97 мощностью 0,1МВА</t>
  </si>
  <si>
    <t>G_172121066</t>
  </si>
  <si>
    <t>Реконструкция ТП-126 мощностью 0,25МВА</t>
  </si>
  <si>
    <t>L_172121246</t>
  </si>
  <si>
    <t>L_172121244</t>
  </si>
  <si>
    <t>Реконструкция ВЛ-10кВ ф.614 в КЛ-10кВ протяженностью 0,154км</t>
  </si>
  <si>
    <t>Установка АСКУЭ согласно ПП №522 от 27.12.2018г., кол-во точек в 2020г.-300шт., 2021г.-461шт.</t>
  </si>
  <si>
    <t>Строительство КЛ-10 кВ от ТП-1-6 до ТП 1-7 (2 кабеля) протяженностью 2х0,220км</t>
  </si>
  <si>
    <t>L_172121240</t>
  </si>
  <si>
    <t>Строительство РП-7 с количеством ячеек 5шт.</t>
  </si>
  <si>
    <t>L_172121241</t>
  </si>
  <si>
    <t>Строительство БКТП 1-7 Дема мощностью 2х1000кВА</t>
  </si>
  <si>
    <t>L_172121242</t>
  </si>
  <si>
    <t>Строительство КЛ-10кВ ф.403 от ВЛ-10кВ до ТП-49 протяженностью 0,544км</t>
  </si>
  <si>
    <t>Покупка основных средств</t>
  </si>
  <si>
    <t>G_172121159</t>
  </si>
  <si>
    <t>Покупка Соболь Фермер БИЗНЕС ГАЗ-231073 (1 шт.)</t>
  </si>
  <si>
    <t>L_172121247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</si>
  <si>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</si>
  <si>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</si>
  <si>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Тех.совет №21-12
от 21.11.2021г.</t>
  </si>
  <si>
    <t>G_172120054</t>
  </si>
  <si>
    <t>L_172121243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</si>
</sst>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1">
    <xf numFmtId="0" fontId="0" fillId="0" borderId="0" xfId="0"/>
    <xf numFmtId="4" fontId="5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/>
    <xf numFmtId="164" fontId="4" fillId="0" borderId="0" xfId="1" applyNumberFormat="1" applyFont="1" applyFill="1" applyBorder="1"/>
    <xf numFmtId="0" fontId="4" fillId="0" borderId="0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" fontId="4" fillId="2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/>
    <xf numFmtId="3" fontId="4" fillId="2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vertical="top"/>
    </xf>
    <xf numFmtId="165" fontId="4" fillId="0" borderId="1" xfId="1" applyNumberFormat="1" applyFont="1" applyFill="1" applyBorder="1"/>
    <xf numFmtId="165" fontId="4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17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36"/>
  <sheetViews>
    <sheetView tabSelected="1" topLeftCell="A15" zoomScale="70" zoomScaleNormal="70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I19" sqref="I19"/>
    </sheetView>
  </sheetViews>
  <sheetFormatPr defaultRowHeight="15" x14ac:dyDescent="0.25"/>
  <cols>
    <col min="1" max="1" width="17.85546875" style="14" customWidth="1"/>
    <col min="2" max="2" width="45" style="13" customWidth="1"/>
    <col min="3" max="3" width="18.5703125" style="14" customWidth="1"/>
    <col min="4" max="5" width="18.85546875" style="13" customWidth="1"/>
    <col min="6" max="7" width="11.5703125" style="13" customWidth="1"/>
    <col min="8" max="17" width="9.85546875" style="13" customWidth="1"/>
    <col min="18" max="19" width="11.5703125" style="13" customWidth="1"/>
    <col min="20" max="20" width="12.28515625" style="13" customWidth="1"/>
    <col min="21" max="21" width="9.140625" style="13"/>
    <col min="22" max="22" width="18.28515625" style="13" customWidth="1"/>
  </cols>
  <sheetData>
    <row r="1" spans="1:39" s="16" customFormat="1" ht="15" customHeight="1" x14ac:dyDescent="0.2">
      <c r="A1" s="15"/>
      <c r="C1" s="17"/>
      <c r="R1" s="18"/>
      <c r="S1" s="18"/>
      <c r="V1" s="19" t="s">
        <v>124</v>
      </c>
    </row>
    <row r="2" spans="1:39" s="16" customFormat="1" ht="15" customHeight="1" x14ac:dyDescent="0.2">
      <c r="A2" s="15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8"/>
      <c r="S2" s="18"/>
      <c r="V2" s="19" t="s">
        <v>118</v>
      </c>
    </row>
    <row r="3" spans="1:39" s="16" customFormat="1" ht="1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18"/>
      <c r="S3" s="18"/>
      <c r="V3" s="19" t="s">
        <v>119</v>
      </c>
    </row>
    <row r="4" spans="1:39" s="16" customFormat="1" ht="15" customHeight="1" x14ac:dyDescent="0.2">
      <c r="A4" s="49" t="s">
        <v>121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</row>
    <row r="5" spans="1:39" s="16" customFormat="1" ht="15" customHeight="1" x14ac:dyDescent="0.2">
      <c r="A5" s="49" t="s">
        <v>189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</row>
    <row r="6" spans="1:39" s="16" customFormat="1" ht="15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39" s="16" customFormat="1" ht="15" customHeight="1" x14ac:dyDescent="0.25">
      <c r="A7" s="48" t="s">
        <v>120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</row>
    <row r="8" spans="1:39" s="16" customFormat="1" ht="15" customHeight="1" x14ac:dyDescent="0.2">
      <c r="A8" s="45" t="s">
        <v>125</v>
      </c>
      <c r="B8" s="45"/>
      <c r="C8" s="45"/>
      <c r="D8" s="45"/>
      <c r="E8" s="45"/>
      <c r="F8" s="45"/>
      <c r="G8" s="45"/>
      <c r="H8" s="45"/>
      <c r="I8" s="45"/>
      <c r="J8" s="45" t="s">
        <v>126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39" s="16" customFormat="1" ht="15" customHeight="1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39" s="16" customFormat="1" ht="15" customHeight="1" x14ac:dyDescent="0.25">
      <c r="A10" s="48" t="s">
        <v>190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39" s="16" customFormat="1" ht="15" customHeight="1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39" s="16" customFormat="1" ht="15" customHeight="1" x14ac:dyDescent="0.25">
      <c r="A12" s="48" t="s">
        <v>162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</row>
    <row r="13" spans="1:39" s="16" customFormat="1" ht="15" customHeight="1" x14ac:dyDescent="0.2">
      <c r="A13" s="45" t="s">
        <v>127</v>
      </c>
      <c r="B13" s="45"/>
      <c r="C13" s="45"/>
      <c r="D13" s="45"/>
      <c r="E13" s="45"/>
      <c r="F13" s="45"/>
      <c r="G13" s="45"/>
      <c r="H13" s="45"/>
      <c r="I13" s="45"/>
      <c r="J13" s="45" t="s">
        <v>128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39" s="16" customFormat="1" ht="15" customHeight="1" x14ac:dyDescent="0.2">
      <c r="A14" s="15"/>
      <c r="C14" s="17"/>
    </row>
    <row r="15" spans="1:39" ht="72" customHeight="1" x14ac:dyDescent="0.25">
      <c r="A15" s="50" t="s">
        <v>0</v>
      </c>
      <c r="B15" s="50" t="s">
        <v>1</v>
      </c>
      <c r="C15" s="50" t="s">
        <v>2</v>
      </c>
      <c r="D15" s="50" t="s">
        <v>8</v>
      </c>
      <c r="E15" s="50" t="s">
        <v>131</v>
      </c>
      <c r="F15" s="50" t="s">
        <v>132</v>
      </c>
      <c r="G15" s="50"/>
      <c r="H15" s="50" t="s">
        <v>133</v>
      </c>
      <c r="I15" s="50"/>
      <c r="J15" s="50"/>
      <c r="K15" s="50"/>
      <c r="L15" s="50"/>
      <c r="M15" s="50"/>
      <c r="N15" s="50"/>
      <c r="O15" s="50"/>
      <c r="P15" s="50"/>
      <c r="Q15" s="50"/>
      <c r="R15" s="50" t="s">
        <v>9</v>
      </c>
      <c r="S15" s="50"/>
      <c r="T15" s="50" t="s">
        <v>10</v>
      </c>
      <c r="U15" s="50"/>
      <c r="V15" s="50" t="s">
        <v>3</v>
      </c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</row>
    <row r="16" spans="1:39" ht="33" customHeight="1" x14ac:dyDescent="0.25">
      <c r="A16" s="50"/>
      <c r="B16" s="50"/>
      <c r="C16" s="50"/>
      <c r="D16" s="50"/>
      <c r="E16" s="50"/>
      <c r="F16" s="50" t="s">
        <v>11</v>
      </c>
      <c r="G16" s="50" t="s">
        <v>12</v>
      </c>
      <c r="H16" s="50" t="s">
        <v>13</v>
      </c>
      <c r="I16" s="50"/>
      <c r="J16" s="50" t="s">
        <v>14</v>
      </c>
      <c r="K16" s="50"/>
      <c r="L16" s="50" t="s">
        <v>15</v>
      </c>
      <c r="M16" s="50"/>
      <c r="N16" s="50" t="s">
        <v>16</v>
      </c>
      <c r="O16" s="50"/>
      <c r="P16" s="50" t="s">
        <v>17</v>
      </c>
      <c r="Q16" s="50"/>
      <c r="R16" s="50" t="s">
        <v>11</v>
      </c>
      <c r="S16" s="50" t="s">
        <v>12</v>
      </c>
      <c r="T16" s="50"/>
      <c r="U16" s="50"/>
      <c r="V16" s="50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</row>
    <row r="17" spans="1:39" ht="33" customHeight="1" x14ac:dyDescent="0.25">
      <c r="A17" s="50"/>
      <c r="B17" s="50"/>
      <c r="C17" s="50"/>
      <c r="D17" s="50"/>
      <c r="E17" s="50"/>
      <c r="F17" s="50"/>
      <c r="G17" s="50"/>
      <c r="H17" s="23" t="s">
        <v>5</v>
      </c>
      <c r="I17" s="23" t="s">
        <v>6</v>
      </c>
      <c r="J17" s="23" t="s">
        <v>5</v>
      </c>
      <c r="K17" s="23" t="s">
        <v>6</v>
      </c>
      <c r="L17" s="23" t="s">
        <v>5</v>
      </c>
      <c r="M17" s="23" t="s">
        <v>6</v>
      </c>
      <c r="N17" s="23" t="s">
        <v>5</v>
      </c>
      <c r="O17" s="23" t="s">
        <v>6</v>
      </c>
      <c r="P17" s="23" t="s">
        <v>5</v>
      </c>
      <c r="Q17" s="23" t="s">
        <v>6</v>
      </c>
      <c r="R17" s="50"/>
      <c r="S17" s="50"/>
      <c r="T17" s="23" t="s">
        <v>18</v>
      </c>
      <c r="U17" s="23" t="s">
        <v>4</v>
      </c>
      <c r="V17" s="50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</row>
    <row r="18" spans="1:39" x14ac:dyDescent="0.25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</row>
    <row r="19" spans="1:39" x14ac:dyDescent="0.25">
      <c r="A19" s="24" t="s">
        <v>26</v>
      </c>
      <c r="B19" s="25" t="s">
        <v>7</v>
      </c>
      <c r="C19" s="24" t="s">
        <v>19</v>
      </c>
      <c r="D19" s="1">
        <f t="shared" ref="D19:Q19" si="0">SUM(D20:D26)</f>
        <v>3.2737400000000001</v>
      </c>
      <c r="E19" s="1">
        <f t="shared" si="0"/>
        <v>0</v>
      </c>
      <c r="F19" s="1">
        <f t="shared" si="0"/>
        <v>3.2737400000000001</v>
      </c>
      <c r="G19" s="1">
        <f t="shared" si="0"/>
        <v>55.354700000000008</v>
      </c>
      <c r="H19" s="1">
        <f t="shared" si="0"/>
        <v>55.354399999999998</v>
      </c>
      <c r="I19" s="1">
        <f t="shared" si="0"/>
        <v>119.9552</v>
      </c>
      <c r="J19" s="1">
        <f t="shared" si="0"/>
        <v>14.241899999999999</v>
      </c>
      <c r="K19" s="1">
        <f t="shared" si="0"/>
        <v>34.705500000000001</v>
      </c>
      <c r="L19" s="1">
        <f t="shared" si="0"/>
        <v>13.917400000000001</v>
      </c>
      <c r="M19" s="1">
        <f t="shared" si="0"/>
        <v>27.525400000000001</v>
      </c>
      <c r="N19" s="1">
        <f t="shared" si="0"/>
        <v>13.3931</v>
      </c>
      <c r="O19" s="1">
        <f t="shared" si="0"/>
        <v>30.661100000000001</v>
      </c>
      <c r="P19" s="1">
        <f t="shared" si="0"/>
        <v>13.802</v>
      </c>
      <c r="Q19" s="1">
        <f t="shared" si="0"/>
        <v>27.063200000000002</v>
      </c>
      <c r="R19" s="1"/>
      <c r="S19" s="1">
        <f>SUM(S20:S26)</f>
        <v>-64.600499999999997</v>
      </c>
      <c r="T19" s="1">
        <f t="shared" ref="T19:T25" si="1">IF(ISERROR(I19-H19),"нд",I19-H19)</f>
        <v>64.600800000000007</v>
      </c>
      <c r="U19" s="40"/>
      <c r="V19" s="2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  <c r="AM19" s="6"/>
    </row>
    <row r="20" spans="1:39" x14ac:dyDescent="0.25">
      <c r="A20" s="24" t="s">
        <v>27</v>
      </c>
      <c r="B20" s="25" t="s">
        <v>28</v>
      </c>
      <c r="C20" s="24" t="s">
        <v>19</v>
      </c>
      <c r="D20" s="1">
        <f t="shared" ref="D20:Q20" si="2">D28</f>
        <v>0</v>
      </c>
      <c r="E20" s="1">
        <f t="shared" si="2"/>
        <v>0</v>
      </c>
      <c r="F20" s="1">
        <f t="shared" si="2"/>
        <v>0</v>
      </c>
      <c r="G20" s="1">
        <f t="shared" si="2"/>
        <v>8.9940999999999995</v>
      </c>
      <c r="H20" s="1">
        <f t="shared" si="2"/>
        <v>8.9939999999999998</v>
      </c>
      <c r="I20" s="1">
        <f t="shared" si="2"/>
        <v>73.423599999999993</v>
      </c>
      <c r="J20" s="1">
        <f t="shared" si="2"/>
        <v>2.2484999999999999</v>
      </c>
      <c r="K20" s="1">
        <f t="shared" si="2"/>
        <v>23.0517</v>
      </c>
      <c r="L20" s="1">
        <f t="shared" si="2"/>
        <v>2.2484999999999999</v>
      </c>
      <c r="M20" s="1">
        <f t="shared" si="2"/>
        <v>14.1891</v>
      </c>
      <c r="N20" s="1">
        <f t="shared" si="2"/>
        <v>2.2484999999999999</v>
      </c>
      <c r="O20" s="1">
        <f t="shared" si="2"/>
        <v>19.755300000000002</v>
      </c>
      <c r="P20" s="1">
        <f t="shared" si="2"/>
        <v>2.2484999999999999</v>
      </c>
      <c r="Q20" s="1">
        <f t="shared" si="2"/>
        <v>16.427500000000002</v>
      </c>
      <c r="R20" s="1"/>
      <c r="S20" s="1">
        <f>S28</f>
        <v>-64.429500000000004</v>
      </c>
      <c r="T20" s="1">
        <f t="shared" si="1"/>
        <v>64.429599999999994</v>
      </c>
      <c r="U20" s="40"/>
      <c r="V20" s="2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  <c r="AM20" s="6"/>
    </row>
    <row r="21" spans="1:39" ht="25.5" x14ac:dyDescent="0.25">
      <c r="A21" s="24" t="s">
        <v>29</v>
      </c>
      <c r="B21" s="25" t="s">
        <v>30</v>
      </c>
      <c r="C21" s="24" t="s">
        <v>19</v>
      </c>
      <c r="D21" s="1">
        <f t="shared" ref="D21:Q21" si="3">D63</f>
        <v>1.84884</v>
      </c>
      <c r="E21" s="1">
        <f t="shared" si="3"/>
        <v>0</v>
      </c>
      <c r="F21" s="1">
        <f t="shared" si="3"/>
        <v>1.84884</v>
      </c>
      <c r="G21" s="1">
        <f t="shared" si="3"/>
        <v>12.211000000000002</v>
      </c>
      <c r="H21" s="1">
        <f t="shared" si="3"/>
        <v>12.210900000000002</v>
      </c>
      <c r="I21" s="1">
        <f t="shared" si="3"/>
        <v>12.591799999999999</v>
      </c>
      <c r="J21" s="1">
        <f t="shared" si="3"/>
        <v>0.41239999999999999</v>
      </c>
      <c r="K21" s="1">
        <f t="shared" si="3"/>
        <v>0</v>
      </c>
      <c r="L21" s="1">
        <f t="shared" si="3"/>
        <v>5.9922999999999993</v>
      </c>
      <c r="M21" s="1">
        <f t="shared" si="3"/>
        <v>6.6778000000000004</v>
      </c>
      <c r="N21" s="1">
        <f t="shared" si="3"/>
        <v>3.5541999999999998</v>
      </c>
      <c r="O21" s="1">
        <f t="shared" si="3"/>
        <v>2.4579</v>
      </c>
      <c r="P21" s="1">
        <f t="shared" si="3"/>
        <v>2.2519999999999998</v>
      </c>
      <c r="Q21" s="1">
        <f t="shared" si="3"/>
        <v>3.4561000000000002</v>
      </c>
      <c r="R21" s="1"/>
      <c r="S21" s="1">
        <f>S63</f>
        <v>-0.38080000000000003</v>
      </c>
      <c r="T21" s="1">
        <f t="shared" si="1"/>
        <v>0.38089999999999691</v>
      </c>
      <c r="U21" s="40"/>
      <c r="V21" s="2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  <c r="AM21" s="6"/>
    </row>
    <row r="22" spans="1:39" ht="38.25" x14ac:dyDescent="0.25">
      <c r="A22" s="24" t="s">
        <v>31</v>
      </c>
      <c r="B22" s="25" t="s">
        <v>32</v>
      </c>
      <c r="C22" s="24" t="s">
        <v>19</v>
      </c>
      <c r="D22" s="1">
        <f t="shared" ref="D22:Q22" si="4">D115</f>
        <v>0</v>
      </c>
      <c r="E22" s="1">
        <f t="shared" si="4"/>
        <v>0</v>
      </c>
      <c r="F22" s="1">
        <f t="shared" si="4"/>
        <v>0</v>
      </c>
      <c r="G22" s="1">
        <f t="shared" si="4"/>
        <v>0</v>
      </c>
      <c r="H22" s="1">
        <f t="shared" si="4"/>
        <v>0</v>
      </c>
      <c r="I22" s="1">
        <f t="shared" si="4"/>
        <v>0</v>
      </c>
      <c r="J22" s="1">
        <f t="shared" si="4"/>
        <v>0</v>
      </c>
      <c r="K22" s="1">
        <f t="shared" si="4"/>
        <v>0</v>
      </c>
      <c r="L22" s="1">
        <f t="shared" si="4"/>
        <v>0</v>
      </c>
      <c r="M22" s="1">
        <f t="shared" si="4"/>
        <v>0</v>
      </c>
      <c r="N22" s="1">
        <f t="shared" si="4"/>
        <v>0</v>
      </c>
      <c r="O22" s="1">
        <f t="shared" si="4"/>
        <v>0</v>
      </c>
      <c r="P22" s="1">
        <f t="shared" si="4"/>
        <v>0</v>
      </c>
      <c r="Q22" s="1">
        <f t="shared" si="4"/>
        <v>0</v>
      </c>
      <c r="R22" s="1"/>
      <c r="S22" s="1">
        <f>S115</f>
        <v>0</v>
      </c>
      <c r="T22" s="1">
        <f t="shared" si="1"/>
        <v>0</v>
      </c>
      <c r="U22" s="40"/>
      <c r="V22" s="2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  <c r="AM22" s="6"/>
    </row>
    <row r="23" spans="1:39" ht="25.5" x14ac:dyDescent="0.25">
      <c r="A23" s="24" t="s">
        <v>33</v>
      </c>
      <c r="B23" s="25" t="s">
        <v>34</v>
      </c>
      <c r="C23" s="24" t="s">
        <v>19</v>
      </c>
      <c r="D23" s="1">
        <f t="shared" ref="D23:Q23" si="5">D120</f>
        <v>1.4249000000000001</v>
      </c>
      <c r="E23" s="1">
        <f t="shared" si="5"/>
        <v>0</v>
      </c>
      <c r="F23" s="1">
        <f t="shared" si="5"/>
        <v>1.4249000000000001</v>
      </c>
      <c r="G23" s="1">
        <f t="shared" si="5"/>
        <v>23.5395</v>
      </c>
      <c r="H23" s="1">
        <f t="shared" si="5"/>
        <v>23.539400000000001</v>
      </c>
      <c r="I23" s="1">
        <f t="shared" si="5"/>
        <v>23.198800000000002</v>
      </c>
      <c r="J23" s="1">
        <f t="shared" si="5"/>
        <v>2.8717999999999999</v>
      </c>
      <c r="K23" s="1">
        <f t="shared" si="5"/>
        <v>2.8717999999999999</v>
      </c>
      <c r="L23" s="1">
        <f t="shared" si="5"/>
        <v>5.6766000000000005</v>
      </c>
      <c r="M23" s="1">
        <f t="shared" si="5"/>
        <v>6.6585000000000001</v>
      </c>
      <c r="N23" s="1">
        <f t="shared" si="5"/>
        <v>7.5903999999999998</v>
      </c>
      <c r="O23" s="1">
        <f t="shared" si="5"/>
        <v>7.9184999999999999</v>
      </c>
      <c r="P23" s="1">
        <f t="shared" si="5"/>
        <v>7.4005999999999998</v>
      </c>
      <c r="Q23" s="1">
        <f t="shared" si="5"/>
        <v>5.75</v>
      </c>
      <c r="R23" s="1"/>
      <c r="S23" s="1">
        <f>S120</f>
        <v>0.34069999999999978</v>
      </c>
      <c r="T23" s="1">
        <f t="shared" si="1"/>
        <v>-0.34059999999999846</v>
      </c>
      <c r="U23" s="40"/>
      <c r="V23" s="2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  <c r="AM23" s="6"/>
    </row>
    <row r="24" spans="1:39" ht="25.5" x14ac:dyDescent="0.25">
      <c r="A24" s="24" t="s">
        <v>35</v>
      </c>
      <c r="B24" s="25" t="s">
        <v>36</v>
      </c>
      <c r="C24" s="24" t="s">
        <v>19</v>
      </c>
      <c r="D24" s="1">
        <f t="shared" ref="D24:Q24" si="6">D128</f>
        <v>0</v>
      </c>
      <c r="E24" s="1">
        <f t="shared" si="6"/>
        <v>0</v>
      </c>
      <c r="F24" s="1">
        <f t="shared" si="6"/>
        <v>0</v>
      </c>
      <c r="G24" s="1">
        <f t="shared" si="6"/>
        <v>0</v>
      </c>
      <c r="H24" s="1">
        <f t="shared" si="6"/>
        <v>0</v>
      </c>
      <c r="I24" s="1">
        <f t="shared" si="6"/>
        <v>0</v>
      </c>
      <c r="J24" s="1">
        <f t="shared" si="6"/>
        <v>0</v>
      </c>
      <c r="K24" s="1">
        <f t="shared" si="6"/>
        <v>0</v>
      </c>
      <c r="L24" s="1">
        <f t="shared" si="6"/>
        <v>0</v>
      </c>
      <c r="M24" s="1">
        <f t="shared" si="6"/>
        <v>0</v>
      </c>
      <c r="N24" s="1">
        <f t="shared" si="6"/>
        <v>0</v>
      </c>
      <c r="O24" s="1">
        <f t="shared" si="6"/>
        <v>0</v>
      </c>
      <c r="P24" s="1">
        <f t="shared" si="6"/>
        <v>0</v>
      </c>
      <c r="Q24" s="1">
        <f t="shared" si="6"/>
        <v>0</v>
      </c>
      <c r="R24" s="1"/>
      <c r="S24" s="1">
        <f>S128</f>
        <v>0</v>
      </c>
      <c r="T24" s="1">
        <f t="shared" si="1"/>
        <v>0</v>
      </c>
      <c r="U24" s="40"/>
      <c r="V24" s="2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  <c r="AM24" s="6"/>
    </row>
    <row r="25" spans="1:39" x14ac:dyDescent="0.25">
      <c r="A25" s="24" t="s">
        <v>37</v>
      </c>
      <c r="B25" s="25" t="s">
        <v>38</v>
      </c>
      <c r="C25" s="24" t="s">
        <v>19</v>
      </c>
      <c r="D25" s="1">
        <f t="shared" ref="D25:Q25" si="7">D130</f>
        <v>0</v>
      </c>
      <c r="E25" s="1">
        <f t="shared" si="7"/>
        <v>0</v>
      </c>
      <c r="F25" s="1">
        <f t="shared" si="7"/>
        <v>0</v>
      </c>
      <c r="G25" s="1">
        <f t="shared" si="7"/>
        <v>10.610099999999999</v>
      </c>
      <c r="H25" s="1">
        <f t="shared" si="7"/>
        <v>10.610099999999999</v>
      </c>
      <c r="I25" s="1">
        <f t="shared" si="7"/>
        <v>10.741</v>
      </c>
      <c r="J25" s="1">
        <f t="shared" si="7"/>
        <v>8.7091999999999992</v>
      </c>
      <c r="K25" s="1">
        <f t="shared" si="7"/>
        <v>8.782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0.52939999999999998</v>
      </c>
      <c r="P25" s="1">
        <f t="shared" si="7"/>
        <v>1.9009</v>
      </c>
      <c r="Q25" s="1">
        <f t="shared" si="7"/>
        <v>1.4296</v>
      </c>
      <c r="R25" s="1"/>
      <c r="S25" s="1">
        <f>S130</f>
        <v>-0.13090000000000013</v>
      </c>
      <c r="T25" s="1">
        <f t="shared" si="1"/>
        <v>0.13090000000000046</v>
      </c>
      <c r="U25" s="40"/>
      <c r="V25" s="2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  <c r="AM25" s="6"/>
    </row>
    <row r="26" spans="1:39" x14ac:dyDescent="0.25">
      <c r="A26" s="26"/>
      <c r="B26" s="27"/>
      <c r="C26" s="26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1"/>
      <c r="V26" s="26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8"/>
      <c r="AM26" s="9"/>
    </row>
    <row r="27" spans="1:39" x14ac:dyDescent="0.25">
      <c r="A27" s="24" t="s">
        <v>39</v>
      </c>
      <c r="B27" s="25" t="s">
        <v>40</v>
      </c>
      <c r="C27" s="24" t="s">
        <v>19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40"/>
      <c r="V27" s="2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  <c r="AM27" s="6"/>
    </row>
    <row r="28" spans="1:39" ht="25.5" x14ac:dyDescent="0.25">
      <c r="A28" s="24" t="s">
        <v>20</v>
      </c>
      <c r="B28" s="25" t="s">
        <v>41</v>
      </c>
      <c r="C28" s="24" t="s">
        <v>19</v>
      </c>
      <c r="D28" s="1">
        <f t="shared" ref="D28:Q28" si="8">D29+D38+D43+D58</f>
        <v>0</v>
      </c>
      <c r="E28" s="1">
        <f t="shared" si="8"/>
        <v>0</v>
      </c>
      <c r="F28" s="1">
        <f t="shared" si="8"/>
        <v>0</v>
      </c>
      <c r="G28" s="1">
        <f t="shared" si="8"/>
        <v>8.9940999999999995</v>
      </c>
      <c r="H28" s="1">
        <f t="shared" si="8"/>
        <v>8.9939999999999998</v>
      </c>
      <c r="I28" s="1">
        <f t="shared" si="8"/>
        <v>73.423599999999993</v>
      </c>
      <c r="J28" s="1">
        <f t="shared" si="8"/>
        <v>2.2484999999999999</v>
      </c>
      <c r="K28" s="1">
        <f t="shared" si="8"/>
        <v>23.0517</v>
      </c>
      <c r="L28" s="1">
        <f t="shared" si="8"/>
        <v>2.2484999999999999</v>
      </c>
      <c r="M28" s="1">
        <f t="shared" si="8"/>
        <v>14.1891</v>
      </c>
      <c r="N28" s="1">
        <f t="shared" si="8"/>
        <v>2.2484999999999999</v>
      </c>
      <c r="O28" s="1">
        <f t="shared" si="8"/>
        <v>19.755300000000002</v>
      </c>
      <c r="P28" s="1">
        <f t="shared" si="8"/>
        <v>2.2484999999999999</v>
      </c>
      <c r="Q28" s="1">
        <f t="shared" si="8"/>
        <v>16.427500000000002</v>
      </c>
      <c r="R28" s="1"/>
      <c r="S28" s="1">
        <f>S29+S38+S43+S58</f>
        <v>-64.429500000000004</v>
      </c>
      <c r="T28" s="1">
        <f>IF(ISERROR(I28-H28),"нд",I28-H28)</f>
        <v>64.429599999999994</v>
      </c>
      <c r="U28" s="40"/>
      <c r="V28" s="2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  <c r="AM28" s="6"/>
    </row>
    <row r="29" spans="1:39" ht="38.25" x14ac:dyDescent="0.25">
      <c r="A29" s="28" t="s">
        <v>42</v>
      </c>
      <c r="B29" s="29" t="s">
        <v>43</v>
      </c>
      <c r="C29" s="26" t="s">
        <v>19</v>
      </c>
      <c r="D29" s="2">
        <f t="shared" ref="D29:Q29" si="9">D30+D33+D36</f>
        <v>0</v>
      </c>
      <c r="E29" s="2">
        <f t="shared" si="9"/>
        <v>0</v>
      </c>
      <c r="F29" s="2">
        <f t="shared" si="9"/>
        <v>0</v>
      </c>
      <c r="G29" s="2">
        <f t="shared" si="9"/>
        <v>8.9940999999999995</v>
      </c>
      <c r="H29" s="2">
        <f t="shared" si="9"/>
        <v>8.9939999999999998</v>
      </c>
      <c r="I29" s="2">
        <f t="shared" si="9"/>
        <v>73.423599999999993</v>
      </c>
      <c r="J29" s="2">
        <f t="shared" si="9"/>
        <v>2.2484999999999999</v>
      </c>
      <c r="K29" s="2">
        <f t="shared" si="9"/>
        <v>23.0517</v>
      </c>
      <c r="L29" s="2">
        <f t="shared" si="9"/>
        <v>2.2484999999999999</v>
      </c>
      <c r="M29" s="2">
        <f t="shared" si="9"/>
        <v>14.1891</v>
      </c>
      <c r="N29" s="2">
        <f t="shared" si="9"/>
        <v>2.2484999999999999</v>
      </c>
      <c r="O29" s="2">
        <f t="shared" si="9"/>
        <v>19.755300000000002</v>
      </c>
      <c r="P29" s="2">
        <f t="shared" si="9"/>
        <v>2.2484999999999999</v>
      </c>
      <c r="Q29" s="2">
        <f t="shared" si="9"/>
        <v>16.427500000000002</v>
      </c>
      <c r="R29" s="2"/>
      <c r="S29" s="2">
        <f>S30+S33+S36</f>
        <v>-64.429500000000004</v>
      </c>
      <c r="T29" s="2">
        <f>IF(ISERROR(I29-H29),"нд",I29-H29)</f>
        <v>64.429599999999994</v>
      </c>
      <c r="U29" s="41"/>
      <c r="V29" s="26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8"/>
      <c r="AM29" s="9"/>
    </row>
    <row r="30" spans="1:39" ht="51" x14ac:dyDescent="0.25">
      <c r="A30" s="28" t="s">
        <v>44</v>
      </c>
      <c r="B30" s="29" t="s">
        <v>45</v>
      </c>
      <c r="C30" s="26" t="s">
        <v>19</v>
      </c>
      <c r="D30" s="2">
        <f t="shared" ref="D30:Q30" si="10">SUM(D31:D32)</f>
        <v>0</v>
      </c>
      <c r="E30" s="2">
        <f t="shared" si="10"/>
        <v>0</v>
      </c>
      <c r="F30" s="2">
        <f t="shared" si="10"/>
        <v>0</v>
      </c>
      <c r="G30" s="2">
        <f t="shared" si="10"/>
        <v>8.9940999999999995</v>
      </c>
      <c r="H30" s="2">
        <f t="shared" si="10"/>
        <v>8.9939999999999998</v>
      </c>
      <c r="I30" s="2">
        <f t="shared" si="10"/>
        <v>26.916600000000003</v>
      </c>
      <c r="J30" s="2">
        <f t="shared" si="10"/>
        <v>2.2484999999999999</v>
      </c>
      <c r="K30" s="2">
        <f t="shared" si="10"/>
        <v>2.1758000000000002</v>
      </c>
      <c r="L30" s="2">
        <f t="shared" si="10"/>
        <v>2.2484999999999999</v>
      </c>
      <c r="M30" s="2">
        <f t="shared" si="10"/>
        <v>3.1347999999999998</v>
      </c>
      <c r="N30" s="2">
        <f t="shared" si="10"/>
        <v>2.2484999999999999</v>
      </c>
      <c r="O30" s="2">
        <f t="shared" si="10"/>
        <v>7.8517000000000001</v>
      </c>
      <c r="P30" s="2">
        <f t="shared" si="10"/>
        <v>2.2484999999999999</v>
      </c>
      <c r="Q30" s="2">
        <f t="shared" si="10"/>
        <v>13.754300000000001</v>
      </c>
      <c r="R30" s="2"/>
      <c r="S30" s="2">
        <f>SUM(S31:S32)</f>
        <v>-17.922500000000003</v>
      </c>
      <c r="T30" s="2">
        <f>IF(ISERROR(I30-H30),"нд",I30-H30)</f>
        <v>17.922600000000003</v>
      </c>
      <c r="U30" s="41"/>
      <c r="V30" s="26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8"/>
      <c r="AM30" s="9"/>
    </row>
    <row r="31" spans="1:39" ht="51" x14ac:dyDescent="0.25">
      <c r="A31" s="30" t="s">
        <v>44</v>
      </c>
      <c r="B31" s="33" t="s">
        <v>129</v>
      </c>
      <c r="C31" s="32" t="s">
        <v>19</v>
      </c>
      <c r="D31" s="39" t="s">
        <v>123</v>
      </c>
      <c r="E31" s="39">
        <v>0</v>
      </c>
      <c r="F31" s="32" t="s">
        <v>123</v>
      </c>
      <c r="G31" s="39">
        <v>8.9940999999999995</v>
      </c>
      <c r="H31" s="39">
        <f>IF(ISERROR(J31+L31+N31+P31),"нд",J31+L31+N31+P31)</f>
        <v>8.9939999999999998</v>
      </c>
      <c r="I31" s="39">
        <f>K31+M31+O31+Q31</f>
        <v>26.916600000000003</v>
      </c>
      <c r="J31" s="39">
        <v>2.2484999999999999</v>
      </c>
      <c r="K31" s="39">
        <v>2.1758000000000002</v>
      </c>
      <c r="L31" s="39">
        <v>2.2484999999999999</v>
      </c>
      <c r="M31" s="39">
        <v>3.1347999999999998</v>
      </c>
      <c r="N31" s="39">
        <v>2.2484999999999999</v>
      </c>
      <c r="O31" s="39">
        <v>7.8517000000000001</v>
      </c>
      <c r="P31" s="39">
        <v>2.2484999999999999</v>
      </c>
      <c r="Q31" s="39">
        <v>13.754300000000001</v>
      </c>
      <c r="R31" s="39" t="s">
        <v>123</v>
      </c>
      <c r="S31" s="39">
        <f>IF(H31="нд","нд",G31-I31)</f>
        <v>-17.922500000000003</v>
      </c>
      <c r="T31" s="39">
        <f>IF(ISERROR(I31-H31),"нд",I31-H31)</f>
        <v>17.922600000000003</v>
      </c>
      <c r="U31" s="43">
        <f>IF(T31="нд","нд",IFERROR(T31/H31*100,IF(I31&gt;0,100,0)))</f>
        <v>199.27284856571049</v>
      </c>
      <c r="V31" s="47" t="s">
        <v>191</v>
      </c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8"/>
      <c r="AM31" s="9"/>
    </row>
    <row r="32" spans="1:39" x14ac:dyDescent="0.25">
      <c r="A32" s="28" t="s">
        <v>122</v>
      </c>
      <c r="B32" s="29" t="s">
        <v>122</v>
      </c>
      <c r="C32" s="26"/>
      <c r="D32" s="2"/>
      <c r="E32" s="2"/>
      <c r="F32" s="26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1"/>
      <c r="V32" s="26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8"/>
      <c r="AM32" s="9"/>
    </row>
    <row r="33" spans="1:39" ht="51" x14ac:dyDescent="0.25">
      <c r="A33" s="28" t="s">
        <v>46</v>
      </c>
      <c r="B33" s="29" t="s">
        <v>47</v>
      </c>
      <c r="C33" s="26" t="s">
        <v>19</v>
      </c>
      <c r="D33" s="2">
        <f t="shared" ref="D33:Q33" si="11">SUM(D34:D35)</f>
        <v>0</v>
      </c>
      <c r="E33" s="2">
        <f t="shared" si="11"/>
        <v>0</v>
      </c>
      <c r="F33" s="2">
        <f t="shared" si="11"/>
        <v>0</v>
      </c>
      <c r="G33" s="2">
        <f t="shared" si="11"/>
        <v>0</v>
      </c>
      <c r="H33" s="2">
        <f t="shared" si="11"/>
        <v>0</v>
      </c>
      <c r="I33" s="2">
        <f t="shared" si="11"/>
        <v>46.506999999999998</v>
      </c>
      <c r="J33" s="2">
        <f t="shared" si="11"/>
        <v>0</v>
      </c>
      <c r="K33" s="2">
        <f t="shared" si="11"/>
        <v>20.875900000000001</v>
      </c>
      <c r="L33" s="2">
        <f t="shared" si="11"/>
        <v>0</v>
      </c>
      <c r="M33" s="2">
        <f t="shared" si="11"/>
        <v>11.0543</v>
      </c>
      <c r="N33" s="2">
        <f t="shared" si="11"/>
        <v>0</v>
      </c>
      <c r="O33" s="2">
        <f t="shared" si="11"/>
        <v>11.903600000000001</v>
      </c>
      <c r="P33" s="2">
        <f t="shared" si="11"/>
        <v>0</v>
      </c>
      <c r="Q33" s="2">
        <f t="shared" si="11"/>
        <v>2.6732</v>
      </c>
      <c r="R33" s="2"/>
      <c r="S33" s="2">
        <f>SUM(S34:S35)</f>
        <v>-46.506999999999998</v>
      </c>
      <c r="T33" s="2">
        <f>IF(ISERROR(I33-H33),"нд",I33-H33)</f>
        <v>46.506999999999998</v>
      </c>
      <c r="U33" s="41"/>
      <c r="V33" s="26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8"/>
      <c r="AM33" s="9"/>
    </row>
    <row r="34" spans="1:39" ht="51" x14ac:dyDescent="0.25">
      <c r="A34" s="30" t="s">
        <v>46</v>
      </c>
      <c r="B34" s="33" t="s">
        <v>130</v>
      </c>
      <c r="C34" s="32" t="s">
        <v>19</v>
      </c>
      <c r="D34" s="39" t="s">
        <v>123</v>
      </c>
      <c r="E34" s="39">
        <v>0</v>
      </c>
      <c r="F34" s="32" t="s">
        <v>123</v>
      </c>
      <c r="G34" s="39">
        <v>0</v>
      </c>
      <c r="H34" s="39">
        <f>IF(ISERROR(J34+L34+N34+P34),"нд",J34+L34+N34+P34)</f>
        <v>0</v>
      </c>
      <c r="I34" s="39">
        <f>K34+M34+O34+Q34</f>
        <v>46.506999999999998</v>
      </c>
      <c r="J34" s="39">
        <v>0</v>
      </c>
      <c r="K34" s="39">
        <v>20.875900000000001</v>
      </c>
      <c r="L34" s="39">
        <v>0</v>
      </c>
      <c r="M34" s="39">
        <v>11.0543</v>
      </c>
      <c r="N34" s="39">
        <v>0</v>
      </c>
      <c r="O34" s="39">
        <v>11.903600000000001</v>
      </c>
      <c r="P34" s="39">
        <v>0</v>
      </c>
      <c r="Q34" s="39">
        <v>2.6732</v>
      </c>
      <c r="R34" s="39" t="s">
        <v>123</v>
      </c>
      <c r="S34" s="39">
        <f>IF(H34="нд","нд",G34-I34)</f>
        <v>-46.506999999999998</v>
      </c>
      <c r="T34" s="39">
        <f>IF(ISERROR(I34-H34),"нд",I34-H34)</f>
        <v>46.506999999999998</v>
      </c>
      <c r="U34" s="43">
        <f>IF(T34="нд","нд",IFERROR(T34/H34*100,IF(I34&gt;0,100,0)))</f>
        <v>100</v>
      </c>
      <c r="V34" s="47" t="s">
        <v>191</v>
      </c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8"/>
      <c r="AM34" s="9"/>
    </row>
    <row r="35" spans="1:39" x14ac:dyDescent="0.25">
      <c r="A35" s="28" t="s">
        <v>122</v>
      </c>
      <c r="B35" s="29" t="s">
        <v>122</v>
      </c>
      <c r="C35" s="26"/>
      <c r="D35" s="2"/>
      <c r="E35" s="2"/>
      <c r="F35" s="26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1"/>
      <c r="V35" s="26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8"/>
      <c r="AM35" s="9"/>
    </row>
    <row r="36" spans="1:39" ht="38.25" x14ac:dyDescent="0.25">
      <c r="A36" s="28" t="s">
        <v>48</v>
      </c>
      <c r="B36" s="29" t="s">
        <v>49</v>
      </c>
      <c r="C36" s="26" t="s">
        <v>19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/>
      <c r="S36" s="2">
        <v>0</v>
      </c>
      <c r="T36" s="2">
        <v>0</v>
      </c>
      <c r="U36" s="41"/>
      <c r="V36" s="26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8"/>
      <c r="AM36" s="9"/>
    </row>
    <row r="37" spans="1:39" x14ac:dyDescent="0.25">
      <c r="A37" s="28" t="s">
        <v>122</v>
      </c>
      <c r="B37" s="29" t="s">
        <v>122</v>
      </c>
      <c r="C37" s="26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1"/>
      <c r="V37" s="26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8"/>
      <c r="AM37" s="9"/>
    </row>
    <row r="38" spans="1:39" ht="25.5" x14ac:dyDescent="0.25">
      <c r="A38" s="28" t="s">
        <v>50</v>
      </c>
      <c r="B38" s="29" t="s">
        <v>51</v>
      </c>
      <c r="C38" s="26" t="s">
        <v>19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/>
      <c r="S38" s="2">
        <v>0</v>
      </c>
      <c r="T38" s="2">
        <v>0</v>
      </c>
      <c r="U38" s="41"/>
      <c r="V38" s="26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8"/>
      <c r="AM38" s="9"/>
    </row>
    <row r="39" spans="1:39" ht="51" x14ac:dyDescent="0.25">
      <c r="A39" s="28" t="s">
        <v>52</v>
      </c>
      <c r="B39" s="29" t="s">
        <v>53</v>
      </c>
      <c r="C39" s="26" t="s">
        <v>19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/>
      <c r="S39" s="2">
        <v>0</v>
      </c>
      <c r="T39" s="2">
        <v>0</v>
      </c>
      <c r="U39" s="41"/>
      <c r="V39" s="26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8"/>
      <c r="AM39" s="9"/>
    </row>
    <row r="40" spans="1:39" x14ac:dyDescent="0.25">
      <c r="A40" s="28" t="s">
        <v>122</v>
      </c>
      <c r="B40" s="29" t="s">
        <v>122</v>
      </c>
      <c r="C40" s="26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1"/>
      <c r="V40" s="26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8"/>
      <c r="AM40" s="9"/>
    </row>
    <row r="41" spans="1:39" ht="25.5" x14ac:dyDescent="0.25">
      <c r="A41" s="28" t="s">
        <v>54</v>
      </c>
      <c r="B41" s="29" t="s">
        <v>55</v>
      </c>
      <c r="C41" s="26" t="s">
        <v>19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/>
      <c r="S41" s="2">
        <v>0</v>
      </c>
      <c r="T41" s="2">
        <v>0</v>
      </c>
      <c r="U41" s="41"/>
      <c r="V41" s="26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8"/>
      <c r="AM41" s="9"/>
    </row>
    <row r="42" spans="1:39" x14ac:dyDescent="0.25">
      <c r="A42" s="28" t="s">
        <v>122</v>
      </c>
      <c r="B42" s="29" t="s">
        <v>122</v>
      </c>
      <c r="C42" s="26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1"/>
      <c r="V42" s="26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8"/>
      <c r="AM42" s="9"/>
    </row>
    <row r="43" spans="1:39" ht="38.25" x14ac:dyDescent="0.25">
      <c r="A43" s="28" t="s">
        <v>56</v>
      </c>
      <c r="B43" s="29" t="s">
        <v>57</v>
      </c>
      <c r="C43" s="26" t="s">
        <v>19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/>
      <c r="S43" s="2">
        <v>0</v>
      </c>
      <c r="T43" s="2">
        <v>0</v>
      </c>
      <c r="U43" s="41"/>
      <c r="V43" s="26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8"/>
      <c r="AM43" s="9"/>
    </row>
    <row r="44" spans="1:39" ht="25.5" x14ac:dyDescent="0.25">
      <c r="A44" s="28" t="s">
        <v>58</v>
      </c>
      <c r="B44" s="29" t="s">
        <v>59</v>
      </c>
      <c r="C44" s="26" t="s">
        <v>19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/>
      <c r="S44" s="2">
        <v>0</v>
      </c>
      <c r="T44" s="2">
        <v>0</v>
      </c>
      <c r="U44" s="41"/>
      <c r="V44" s="26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8"/>
      <c r="AM44" s="9"/>
    </row>
    <row r="45" spans="1:39" ht="76.5" x14ac:dyDescent="0.25">
      <c r="A45" s="28" t="s">
        <v>58</v>
      </c>
      <c r="B45" s="29" t="s">
        <v>60</v>
      </c>
      <c r="C45" s="26" t="s">
        <v>19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/>
      <c r="S45" s="2">
        <v>0</v>
      </c>
      <c r="T45" s="2">
        <v>0</v>
      </c>
      <c r="U45" s="41"/>
      <c r="V45" s="26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8"/>
      <c r="AM45" s="9"/>
    </row>
    <row r="46" spans="1:39" x14ac:dyDescent="0.25">
      <c r="A46" s="28" t="s">
        <v>122</v>
      </c>
      <c r="B46" s="29" t="s">
        <v>122</v>
      </c>
      <c r="C46" s="26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41"/>
      <c r="V46" s="26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8"/>
      <c r="AM46" s="9"/>
    </row>
    <row r="47" spans="1:39" ht="63.75" x14ac:dyDescent="0.25">
      <c r="A47" s="28" t="s">
        <v>58</v>
      </c>
      <c r="B47" s="29" t="s">
        <v>61</v>
      </c>
      <c r="C47" s="26" t="s">
        <v>19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>
        <v>0</v>
      </c>
      <c r="T47" s="2">
        <v>0</v>
      </c>
      <c r="U47" s="41"/>
      <c r="V47" s="26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8"/>
      <c r="AM47" s="9"/>
    </row>
    <row r="48" spans="1:39" x14ac:dyDescent="0.25">
      <c r="A48" s="28" t="s">
        <v>122</v>
      </c>
      <c r="B48" s="29" t="s">
        <v>122</v>
      </c>
      <c r="C48" s="26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41"/>
      <c r="V48" s="26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8"/>
      <c r="AM48" s="9"/>
    </row>
    <row r="49" spans="1:39" ht="76.5" x14ac:dyDescent="0.25">
      <c r="A49" s="28" t="s">
        <v>58</v>
      </c>
      <c r="B49" s="29" t="s">
        <v>62</v>
      </c>
      <c r="C49" s="26" t="s">
        <v>19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/>
      <c r="S49" s="2">
        <v>0</v>
      </c>
      <c r="T49" s="2">
        <v>0</v>
      </c>
      <c r="U49" s="41"/>
      <c r="V49" s="26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8"/>
      <c r="AM49" s="9"/>
    </row>
    <row r="50" spans="1:39" x14ac:dyDescent="0.25">
      <c r="A50" s="28" t="s">
        <v>122</v>
      </c>
      <c r="B50" s="29" t="s">
        <v>122</v>
      </c>
      <c r="C50" s="26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41"/>
      <c r="V50" s="26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8"/>
      <c r="AM50" s="9"/>
    </row>
    <row r="51" spans="1:39" ht="25.5" x14ac:dyDescent="0.25">
      <c r="A51" s="28" t="s">
        <v>63</v>
      </c>
      <c r="B51" s="29" t="s">
        <v>59</v>
      </c>
      <c r="C51" s="26" t="s">
        <v>19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/>
      <c r="S51" s="2">
        <v>0</v>
      </c>
      <c r="T51" s="2">
        <v>0</v>
      </c>
      <c r="U51" s="41"/>
      <c r="V51" s="26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8"/>
      <c r="AM51" s="9"/>
    </row>
    <row r="52" spans="1:39" ht="76.5" x14ac:dyDescent="0.25">
      <c r="A52" s="28" t="s">
        <v>63</v>
      </c>
      <c r="B52" s="29" t="s">
        <v>60</v>
      </c>
      <c r="C52" s="26" t="s">
        <v>19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/>
      <c r="S52" s="2">
        <v>0</v>
      </c>
      <c r="T52" s="2">
        <v>0</v>
      </c>
      <c r="U52" s="41"/>
      <c r="V52" s="26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8"/>
      <c r="AM52" s="9"/>
    </row>
    <row r="53" spans="1:39" x14ac:dyDescent="0.25">
      <c r="A53" s="28" t="s">
        <v>122</v>
      </c>
      <c r="B53" s="29" t="s">
        <v>122</v>
      </c>
      <c r="C53" s="26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41"/>
      <c r="V53" s="26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8"/>
      <c r="AM53" s="9"/>
    </row>
    <row r="54" spans="1:39" ht="63.75" x14ac:dyDescent="0.25">
      <c r="A54" s="28" t="s">
        <v>63</v>
      </c>
      <c r="B54" s="29" t="s">
        <v>61</v>
      </c>
      <c r="C54" s="26" t="s">
        <v>19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/>
      <c r="S54" s="2">
        <v>0</v>
      </c>
      <c r="T54" s="2">
        <v>0</v>
      </c>
      <c r="U54" s="41"/>
      <c r="V54" s="26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8"/>
      <c r="AM54" s="9"/>
    </row>
    <row r="55" spans="1:39" x14ac:dyDescent="0.25">
      <c r="A55" s="28" t="s">
        <v>122</v>
      </c>
      <c r="B55" s="29" t="s">
        <v>122</v>
      </c>
      <c r="C55" s="2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41"/>
      <c r="V55" s="26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8"/>
      <c r="AM55" s="9"/>
    </row>
    <row r="56" spans="1:39" ht="76.5" x14ac:dyDescent="0.25">
      <c r="A56" s="28" t="s">
        <v>63</v>
      </c>
      <c r="B56" s="29" t="s">
        <v>64</v>
      </c>
      <c r="C56" s="26" t="s">
        <v>19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/>
      <c r="S56" s="2">
        <v>0</v>
      </c>
      <c r="T56" s="2">
        <v>0</v>
      </c>
      <c r="U56" s="41"/>
      <c r="V56" s="26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8"/>
      <c r="AM56" s="9"/>
    </row>
    <row r="57" spans="1:39" x14ac:dyDescent="0.25">
      <c r="A57" s="28" t="s">
        <v>122</v>
      </c>
      <c r="B57" s="29" t="s">
        <v>122</v>
      </c>
      <c r="C57" s="26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41"/>
      <c r="V57" s="26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8"/>
      <c r="AM57" s="9"/>
    </row>
    <row r="58" spans="1:39" ht="63.75" x14ac:dyDescent="0.25">
      <c r="A58" s="28" t="s">
        <v>65</v>
      </c>
      <c r="B58" s="29" t="s">
        <v>66</v>
      </c>
      <c r="C58" s="26" t="s">
        <v>19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/>
      <c r="S58" s="2">
        <v>0</v>
      </c>
      <c r="T58" s="2">
        <v>0</v>
      </c>
      <c r="U58" s="41"/>
      <c r="V58" s="26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8"/>
      <c r="AM58" s="9"/>
    </row>
    <row r="59" spans="1:39" ht="51" x14ac:dyDescent="0.25">
      <c r="A59" s="28" t="s">
        <v>67</v>
      </c>
      <c r="B59" s="29" t="s">
        <v>68</v>
      </c>
      <c r="C59" s="26" t="s">
        <v>19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/>
      <c r="S59" s="2">
        <v>0</v>
      </c>
      <c r="T59" s="2">
        <v>0</v>
      </c>
      <c r="U59" s="41"/>
      <c r="V59" s="26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8"/>
      <c r="AM59" s="9"/>
    </row>
    <row r="60" spans="1:39" x14ac:dyDescent="0.25">
      <c r="A60" s="28" t="s">
        <v>122</v>
      </c>
      <c r="B60" s="29" t="s">
        <v>122</v>
      </c>
      <c r="C60" s="26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41"/>
      <c r="V60" s="26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8"/>
      <c r="AM60" s="9"/>
    </row>
    <row r="61" spans="1:39" ht="63.75" x14ac:dyDescent="0.25">
      <c r="A61" s="28" t="s">
        <v>69</v>
      </c>
      <c r="B61" s="29" t="s">
        <v>70</v>
      </c>
      <c r="C61" s="26" t="s">
        <v>19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/>
      <c r="S61" s="2">
        <v>0</v>
      </c>
      <c r="T61" s="2">
        <v>0</v>
      </c>
      <c r="U61" s="41"/>
      <c r="V61" s="26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8"/>
      <c r="AM61" s="9"/>
    </row>
    <row r="62" spans="1:39" x14ac:dyDescent="0.25">
      <c r="A62" s="28" t="s">
        <v>122</v>
      </c>
      <c r="B62" s="29" t="s">
        <v>122</v>
      </c>
      <c r="C62" s="26"/>
      <c r="D62" s="2"/>
      <c r="E62" s="2"/>
      <c r="F62" s="26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41"/>
      <c r="V62" s="26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8"/>
      <c r="AM62" s="9"/>
    </row>
    <row r="63" spans="1:39" ht="25.5" x14ac:dyDescent="0.25">
      <c r="A63" s="34" t="s">
        <v>21</v>
      </c>
      <c r="B63" s="35" t="s">
        <v>71</v>
      </c>
      <c r="C63" s="24" t="s">
        <v>19</v>
      </c>
      <c r="D63" s="1">
        <f t="shared" ref="D63:Q63" si="12">D64+D82+D92+D110</f>
        <v>1.84884</v>
      </c>
      <c r="E63" s="1">
        <f t="shared" si="12"/>
        <v>0</v>
      </c>
      <c r="F63" s="1">
        <f t="shared" si="12"/>
        <v>1.84884</v>
      </c>
      <c r="G63" s="1">
        <f t="shared" si="12"/>
        <v>12.211000000000002</v>
      </c>
      <c r="H63" s="1">
        <f t="shared" si="12"/>
        <v>12.210900000000002</v>
      </c>
      <c r="I63" s="1">
        <f t="shared" si="12"/>
        <v>12.591799999999999</v>
      </c>
      <c r="J63" s="1">
        <f t="shared" si="12"/>
        <v>0.41239999999999999</v>
      </c>
      <c r="K63" s="1">
        <f t="shared" si="12"/>
        <v>0</v>
      </c>
      <c r="L63" s="1">
        <f t="shared" si="12"/>
        <v>5.9922999999999993</v>
      </c>
      <c r="M63" s="1">
        <f t="shared" si="12"/>
        <v>6.6778000000000004</v>
      </c>
      <c r="N63" s="1">
        <f t="shared" si="12"/>
        <v>3.5541999999999998</v>
      </c>
      <c r="O63" s="1">
        <f t="shared" si="12"/>
        <v>2.4579</v>
      </c>
      <c r="P63" s="1">
        <f t="shared" si="12"/>
        <v>2.2519999999999998</v>
      </c>
      <c r="Q63" s="1">
        <f t="shared" si="12"/>
        <v>3.4561000000000002</v>
      </c>
      <c r="R63" s="1"/>
      <c r="S63" s="1">
        <f>S64+S82+S92+S110</f>
        <v>-0.38080000000000003</v>
      </c>
      <c r="T63" s="1">
        <f t="shared" ref="T63:T78" si="13">IF(ISERROR(I63-H63),"нд",I63-H63)</f>
        <v>0.38089999999999691</v>
      </c>
      <c r="U63" s="40"/>
      <c r="V63" s="2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5"/>
      <c r="AM63" s="6"/>
    </row>
    <row r="64" spans="1:39" ht="51" x14ac:dyDescent="0.25">
      <c r="A64" s="28" t="s">
        <v>72</v>
      </c>
      <c r="B64" s="29" t="s">
        <v>73</v>
      </c>
      <c r="C64" s="26" t="s">
        <v>19</v>
      </c>
      <c r="D64" s="2">
        <f t="shared" ref="D64:Q64" si="14">D65+D80</f>
        <v>0.69553999999999994</v>
      </c>
      <c r="E64" s="2">
        <f t="shared" si="14"/>
        <v>0</v>
      </c>
      <c r="F64" s="2">
        <f t="shared" si="14"/>
        <v>0.69553999999999994</v>
      </c>
      <c r="G64" s="2">
        <f t="shared" si="14"/>
        <v>5.4801000000000011</v>
      </c>
      <c r="H64" s="2">
        <f t="shared" si="14"/>
        <v>5.4801000000000011</v>
      </c>
      <c r="I64" s="2">
        <f t="shared" si="14"/>
        <v>5.4808999999999992</v>
      </c>
      <c r="J64" s="2">
        <f t="shared" si="14"/>
        <v>0.41239999999999999</v>
      </c>
      <c r="K64" s="2">
        <f t="shared" si="14"/>
        <v>0</v>
      </c>
      <c r="L64" s="2">
        <f t="shared" si="14"/>
        <v>2.9988999999999999</v>
      </c>
      <c r="M64" s="2">
        <f t="shared" si="14"/>
        <v>3.2236000000000002</v>
      </c>
      <c r="N64" s="2">
        <f t="shared" si="14"/>
        <v>1.0832999999999999</v>
      </c>
      <c r="O64" s="2">
        <f t="shared" si="14"/>
        <v>1.0873999999999999</v>
      </c>
      <c r="P64" s="2">
        <f t="shared" si="14"/>
        <v>0.98550000000000004</v>
      </c>
      <c r="Q64" s="2">
        <f t="shared" si="14"/>
        <v>1.1698999999999999</v>
      </c>
      <c r="R64" s="2"/>
      <c r="S64" s="2">
        <f>S65+S80</f>
        <v>-8.0000000000002292E-4</v>
      </c>
      <c r="T64" s="2">
        <f t="shared" si="13"/>
        <v>7.9999999999813554E-4</v>
      </c>
      <c r="U64" s="41"/>
      <c r="V64" s="26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8"/>
      <c r="AM64" s="9"/>
    </row>
    <row r="65" spans="1:39" ht="25.5" x14ac:dyDescent="0.25">
      <c r="A65" s="28" t="s">
        <v>74</v>
      </c>
      <c r="B65" s="29" t="s">
        <v>75</v>
      </c>
      <c r="C65" s="26" t="s">
        <v>19</v>
      </c>
      <c r="D65" s="2">
        <f t="shared" ref="D65:Q65" si="15">SUM(D66:D79)</f>
        <v>0.69553999999999994</v>
      </c>
      <c r="E65" s="2">
        <f t="shared" si="15"/>
        <v>0</v>
      </c>
      <c r="F65" s="2">
        <f t="shared" si="15"/>
        <v>0.69553999999999994</v>
      </c>
      <c r="G65" s="2">
        <f t="shared" si="15"/>
        <v>5.4801000000000011</v>
      </c>
      <c r="H65" s="2">
        <f t="shared" si="15"/>
        <v>5.4801000000000011</v>
      </c>
      <c r="I65" s="2">
        <f t="shared" si="15"/>
        <v>5.4808999999999992</v>
      </c>
      <c r="J65" s="2">
        <f t="shared" si="15"/>
        <v>0.41239999999999999</v>
      </c>
      <c r="K65" s="2">
        <f t="shared" si="15"/>
        <v>0</v>
      </c>
      <c r="L65" s="2">
        <f t="shared" si="15"/>
        <v>2.9988999999999999</v>
      </c>
      <c r="M65" s="2">
        <f t="shared" si="15"/>
        <v>3.2236000000000002</v>
      </c>
      <c r="N65" s="2">
        <f t="shared" si="15"/>
        <v>1.0832999999999999</v>
      </c>
      <c r="O65" s="2">
        <f t="shared" si="15"/>
        <v>1.0873999999999999</v>
      </c>
      <c r="P65" s="2">
        <f t="shared" si="15"/>
        <v>0.98550000000000004</v>
      </c>
      <c r="Q65" s="2">
        <f t="shared" si="15"/>
        <v>1.1698999999999999</v>
      </c>
      <c r="R65" s="2"/>
      <c r="S65" s="2">
        <f>SUM(S66:S79)</f>
        <v>-8.0000000000002292E-4</v>
      </c>
      <c r="T65" s="2">
        <f t="shared" si="13"/>
        <v>7.9999999999813554E-4</v>
      </c>
      <c r="U65" s="41"/>
      <c r="V65" s="26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8"/>
      <c r="AM65" s="9"/>
    </row>
    <row r="66" spans="1:39" ht="25.5" x14ac:dyDescent="0.25">
      <c r="A66" s="30" t="s">
        <v>74</v>
      </c>
      <c r="B66" s="31" t="s">
        <v>163</v>
      </c>
      <c r="C66" s="32" t="s">
        <v>134</v>
      </c>
      <c r="D66" s="39">
        <v>2.4375999999999998E-2</v>
      </c>
      <c r="E66" s="39">
        <v>0</v>
      </c>
      <c r="F66" s="39">
        <v>2.4375999999999998E-2</v>
      </c>
      <c r="G66" s="39">
        <v>0.18310000000000001</v>
      </c>
      <c r="H66" s="39">
        <f t="shared" ref="H66:H78" si="16">IF(ISERROR(J66+L66+N66+P66),"нд",J66+L66+N66+P66)</f>
        <v>0.18310000000000001</v>
      </c>
      <c r="I66" s="39">
        <f t="shared" ref="I66:I78" si="17">K66+M66+O66+Q66</f>
        <v>0.1575</v>
      </c>
      <c r="J66" s="39">
        <v>0.18310000000000001</v>
      </c>
      <c r="K66" s="39">
        <v>0</v>
      </c>
      <c r="L66" s="39">
        <v>0</v>
      </c>
      <c r="M66" s="39">
        <v>0.1575</v>
      </c>
      <c r="N66" s="39">
        <v>0</v>
      </c>
      <c r="O66" s="39">
        <v>0</v>
      </c>
      <c r="P66" s="39">
        <v>0</v>
      </c>
      <c r="Q66" s="39">
        <v>0</v>
      </c>
      <c r="R66" s="39" t="s">
        <v>123</v>
      </c>
      <c r="S66" s="39">
        <f t="shared" ref="S66:S78" si="18">IF(H66="нд","нд",G66-I66)</f>
        <v>2.5600000000000012E-2</v>
      </c>
      <c r="T66" s="39">
        <f t="shared" si="13"/>
        <v>-2.5600000000000012E-2</v>
      </c>
      <c r="U66" s="43">
        <f t="shared" ref="U66:U78" si="19">IF(T66="нд","нд",IFERROR(T66/H66*100,IF(I66&gt;0,100,0)))</f>
        <v>-13.981430912069911</v>
      </c>
      <c r="V66" s="47" t="s">
        <v>191</v>
      </c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8"/>
      <c r="AM66" s="9"/>
    </row>
    <row r="67" spans="1:39" ht="25.5" x14ac:dyDescent="0.25">
      <c r="A67" s="30" t="s">
        <v>74</v>
      </c>
      <c r="B67" s="31" t="s">
        <v>164</v>
      </c>
      <c r="C67" s="32" t="s">
        <v>141</v>
      </c>
      <c r="D67" s="39">
        <v>3.6400000000000002E-2</v>
      </c>
      <c r="E67" s="39">
        <v>0</v>
      </c>
      <c r="F67" s="39">
        <v>3.6400000000000002E-2</v>
      </c>
      <c r="G67" s="39">
        <v>0.2293</v>
      </c>
      <c r="H67" s="39">
        <f t="shared" si="16"/>
        <v>0.2293</v>
      </c>
      <c r="I67" s="39">
        <f t="shared" si="17"/>
        <v>0.19189999999999999</v>
      </c>
      <c r="J67" s="39">
        <v>0.2293</v>
      </c>
      <c r="K67" s="39">
        <v>0</v>
      </c>
      <c r="L67" s="39">
        <v>0</v>
      </c>
      <c r="M67" s="39">
        <v>0.19189999999999999</v>
      </c>
      <c r="N67" s="39">
        <v>0</v>
      </c>
      <c r="O67" s="39">
        <v>0</v>
      </c>
      <c r="P67" s="39">
        <v>0</v>
      </c>
      <c r="Q67" s="39">
        <v>0</v>
      </c>
      <c r="R67" s="39" t="s">
        <v>123</v>
      </c>
      <c r="S67" s="39">
        <f t="shared" si="18"/>
        <v>3.7400000000000017E-2</v>
      </c>
      <c r="T67" s="39">
        <f t="shared" si="13"/>
        <v>-3.7400000000000017E-2</v>
      </c>
      <c r="U67" s="43">
        <f t="shared" si="19"/>
        <v>-16.310510248582649</v>
      </c>
      <c r="V67" s="47" t="s">
        <v>191</v>
      </c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8"/>
      <c r="AM67" s="9"/>
    </row>
    <row r="68" spans="1:39" ht="25.5" x14ac:dyDescent="0.25">
      <c r="A68" s="30" t="s">
        <v>74</v>
      </c>
      <c r="B68" s="31" t="s">
        <v>142</v>
      </c>
      <c r="C68" s="32" t="s">
        <v>143</v>
      </c>
      <c r="D68" s="39">
        <v>3.9899999999999998E-2</v>
      </c>
      <c r="E68" s="39">
        <v>0</v>
      </c>
      <c r="F68" s="39">
        <v>3.9899999999999998E-2</v>
      </c>
      <c r="G68" s="39">
        <v>0.2974</v>
      </c>
      <c r="H68" s="39">
        <f t="shared" si="16"/>
        <v>0.2974</v>
      </c>
      <c r="I68" s="39">
        <f t="shared" si="17"/>
        <v>0.2412</v>
      </c>
      <c r="J68" s="39">
        <v>0</v>
      </c>
      <c r="K68" s="39">
        <v>0</v>
      </c>
      <c r="L68" s="39">
        <v>0.2974</v>
      </c>
      <c r="M68" s="39">
        <v>0.2412</v>
      </c>
      <c r="N68" s="39">
        <v>0</v>
      </c>
      <c r="O68" s="39">
        <v>0</v>
      </c>
      <c r="P68" s="39">
        <v>0</v>
      </c>
      <c r="Q68" s="39">
        <v>0</v>
      </c>
      <c r="R68" s="39" t="s">
        <v>123</v>
      </c>
      <c r="S68" s="39">
        <f t="shared" si="18"/>
        <v>5.62E-2</v>
      </c>
      <c r="T68" s="39">
        <f t="shared" si="13"/>
        <v>-5.62E-2</v>
      </c>
      <c r="U68" s="43">
        <f t="shared" si="19"/>
        <v>-18.897108271687962</v>
      </c>
      <c r="V68" s="47" t="s">
        <v>191</v>
      </c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8"/>
      <c r="AM68" s="9"/>
    </row>
    <row r="69" spans="1:39" ht="25.5" x14ac:dyDescent="0.25">
      <c r="A69" s="30" t="s">
        <v>74</v>
      </c>
      <c r="B69" s="31" t="s">
        <v>144</v>
      </c>
      <c r="C69" s="32" t="s">
        <v>145</v>
      </c>
      <c r="D69" s="39">
        <v>3.9899999999999998E-2</v>
      </c>
      <c r="E69" s="39">
        <v>0</v>
      </c>
      <c r="F69" s="39">
        <v>3.9899999999999998E-2</v>
      </c>
      <c r="G69" s="39">
        <v>0.2974</v>
      </c>
      <c r="H69" s="39">
        <f t="shared" si="16"/>
        <v>0.2974</v>
      </c>
      <c r="I69" s="39">
        <f t="shared" si="17"/>
        <v>0.2412</v>
      </c>
      <c r="J69" s="39">
        <v>0</v>
      </c>
      <c r="K69" s="39">
        <v>0</v>
      </c>
      <c r="L69" s="39">
        <v>0.2974</v>
      </c>
      <c r="M69" s="39">
        <v>0.2412</v>
      </c>
      <c r="N69" s="39">
        <v>0</v>
      </c>
      <c r="O69" s="39">
        <v>0</v>
      </c>
      <c r="P69" s="39">
        <v>0</v>
      </c>
      <c r="Q69" s="39">
        <v>0</v>
      </c>
      <c r="R69" s="39" t="s">
        <v>123</v>
      </c>
      <c r="S69" s="39">
        <f t="shared" si="18"/>
        <v>5.62E-2</v>
      </c>
      <c r="T69" s="39">
        <f t="shared" si="13"/>
        <v>-5.62E-2</v>
      </c>
      <c r="U69" s="43">
        <f t="shared" si="19"/>
        <v>-18.897108271687962</v>
      </c>
      <c r="V69" s="47" t="s">
        <v>191</v>
      </c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8"/>
      <c r="AM69" s="9"/>
    </row>
    <row r="70" spans="1:39" ht="25.5" x14ac:dyDescent="0.25">
      <c r="A70" s="30" t="s">
        <v>74</v>
      </c>
      <c r="B70" s="31" t="s">
        <v>165</v>
      </c>
      <c r="C70" s="32" t="s">
        <v>135</v>
      </c>
      <c r="D70" s="39">
        <v>2.4383999999999999E-2</v>
      </c>
      <c r="E70" s="39">
        <v>0</v>
      </c>
      <c r="F70" s="39">
        <v>2.4383999999999999E-2</v>
      </c>
      <c r="G70" s="39">
        <v>0.1832</v>
      </c>
      <c r="H70" s="39">
        <f t="shared" si="16"/>
        <v>0.1832</v>
      </c>
      <c r="I70" s="39">
        <f t="shared" si="17"/>
        <v>0.1628</v>
      </c>
      <c r="J70" s="39">
        <v>0</v>
      </c>
      <c r="K70" s="39">
        <v>0</v>
      </c>
      <c r="L70" s="39">
        <v>0</v>
      </c>
      <c r="M70" s="39">
        <v>0</v>
      </c>
      <c r="N70" s="39">
        <v>0.1832</v>
      </c>
      <c r="O70" s="39">
        <v>0.1628</v>
      </c>
      <c r="P70" s="39">
        <v>0</v>
      </c>
      <c r="Q70" s="39">
        <v>0</v>
      </c>
      <c r="R70" s="39" t="s">
        <v>123</v>
      </c>
      <c r="S70" s="39">
        <f t="shared" si="18"/>
        <v>2.0400000000000001E-2</v>
      </c>
      <c r="T70" s="39">
        <f t="shared" si="13"/>
        <v>-2.0400000000000001E-2</v>
      </c>
      <c r="U70" s="43">
        <f t="shared" si="19"/>
        <v>-11.135371179039302</v>
      </c>
      <c r="V70" s="47" t="s">
        <v>191</v>
      </c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8"/>
      <c r="AM70" s="9"/>
    </row>
    <row r="71" spans="1:39" ht="25.5" x14ac:dyDescent="0.25">
      <c r="A71" s="30" t="s">
        <v>74</v>
      </c>
      <c r="B71" s="31" t="s">
        <v>166</v>
      </c>
      <c r="C71" s="32" t="s">
        <v>167</v>
      </c>
      <c r="D71" s="39">
        <v>3.9899999999999998E-2</v>
      </c>
      <c r="E71" s="39">
        <v>0</v>
      </c>
      <c r="F71" s="39">
        <v>3.9899999999999998E-2</v>
      </c>
      <c r="G71" s="39">
        <v>0.2974</v>
      </c>
      <c r="H71" s="39">
        <f t="shared" ref="H71:H74" si="20">IF(ISERROR(J71+L71+N71+P71),"нд",J71+L71+N71+P71)</f>
        <v>0.2974</v>
      </c>
      <c r="I71" s="39">
        <f t="shared" ref="I71:I74" si="21">K71+M71+O71+Q71</f>
        <v>0.248</v>
      </c>
      <c r="J71" s="39">
        <v>0</v>
      </c>
      <c r="K71" s="39">
        <v>0</v>
      </c>
      <c r="L71" s="39">
        <v>0</v>
      </c>
      <c r="M71" s="39">
        <v>0</v>
      </c>
      <c r="N71" s="39">
        <v>0.2974</v>
      </c>
      <c r="O71" s="39">
        <v>0.248</v>
      </c>
      <c r="P71" s="39">
        <v>0</v>
      </c>
      <c r="Q71" s="39">
        <v>0</v>
      </c>
      <c r="R71" s="39" t="s">
        <v>123</v>
      </c>
      <c r="S71" s="39">
        <f t="shared" ref="S71:S74" si="22">IF(H71="нд","нд",G71-I71)</f>
        <v>4.9399999999999999E-2</v>
      </c>
      <c r="T71" s="39">
        <f t="shared" ref="T71:T74" si="23">IF(ISERROR(I71-H71),"нд",I71-H71)</f>
        <v>-4.9399999999999999E-2</v>
      </c>
      <c r="U71" s="43">
        <f t="shared" ref="U71:U74" si="24">IF(T71="нд","нд",IFERROR(T71/H71*100,IF(I71&gt;0,100,0)))</f>
        <v>-16.610625420309347</v>
      </c>
      <c r="V71" s="47" t="s">
        <v>191</v>
      </c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8"/>
      <c r="AM71" s="9"/>
    </row>
    <row r="72" spans="1:39" ht="25.5" x14ac:dyDescent="0.25">
      <c r="A72" s="30" t="s">
        <v>74</v>
      </c>
      <c r="B72" s="31" t="s">
        <v>168</v>
      </c>
      <c r="C72" s="32" t="s">
        <v>146</v>
      </c>
      <c r="D72" s="39">
        <v>3.066E-2</v>
      </c>
      <c r="E72" s="39">
        <v>0</v>
      </c>
      <c r="F72" s="39">
        <v>3.066E-2</v>
      </c>
      <c r="G72" s="39">
        <v>0.22950000000000001</v>
      </c>
      <c r="H72" s="39">
        <f t="shared" si="20"/>
        <v>0.22950000000000001</v>
      </c>
      <c r="I72" s="39">
        <f t="shared" si="21"/>
        <v>0.22939999999999999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0.22950000000000001</v>
      </c>
      <c r="Q72" s="39">
        <v>0.22939999999999999</v>
      </c>
      <c r="R72" s="39" t="s">
        <v>123</v>
      </c>
      <c r="S72" s="39">
        <f t="shared" si="22"/>
        <v>1.0000000000001674E-4</v>
      </c>
      <c r="T72" s="39">
        <f t="shared" si="23"/>
        <v>-1.0000000000001674E-4</v>
      </c>
      <c r="U72" s="43">
        <f t="shared" si="24"/>
        <v>-4.3572984749462633E-2</v>
      </c>
      <c r="V72" s="4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8"/>
      <c r="AM72" s="9"/>
    </row>
    <row r="73" spans="1:39" ht="25.5" x14ac:dyDescent="0.25">
      <c r="A73" s="30" t="s">
        <v>74</v>
      </c>
      <c r="B73" s="31" t="s">
        <v>169</v>
      </c>
      <c r="C73" s="32" t="s">
        <v>170</v>
      </c>
      <c r="D73" s="39">
        <v>3.0620000000000001E-2</v>
      </c>
      <c r="E73" s="39">
        <v>0</v>
      </c>
      <c r="F73" s="39">
        <v>3.0620000000000001E-2</v>
      </c>
      <c r="G73" s="39">
        <v>0.2291</v>
      </c>
      <c r="H73" s="39">
        <f t="shared" si="20"/>
        <v>0.2291</v>
      </c>
      <c r="I73" s="39">
        <f t="shared" si="21"/>
        <v>0.2288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0.2291</v>
      </c>
      <c r="Q73" s="39">
        <v>0.2288</v>
      </c>
      <c r="R73" s="39" t="s">
        <v>123</v>
      </c>
      <c r="S73" s="39">
        <f t="shared" si="22"/>
        <v>2.9999999999999472E-4</v>
      </c>
      <c r="T73" s="39">
        <f t="shared" si="23"/>
        <v>-2.9999999999999472E-4</v>
      </c>
      <c r="U73" s="43">
        <f t="shared" si="24"/>
        <v>-0.13094718463552804</v>
      </c>
      <c r="V73" s="4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8"/>
      <c r="AM73" s="9"/>
    </row>
    <row r="74" spans="1:39" x14ac:dyDescent="0.25">
      <c r="A74" s="30" t="s">
        <v>74</v>
      </c>
      <c r="B74" s="31" t="s">
        <v>150</v>
      </c>
      <c r="C74" s="32" t="s">
        <v>151</v>
      </c>
      <c r="D74" s="39">
        <v>0.13350000000000001</v>
      </c>
      <c r="E74" s="39">
        <v>0</v>
      </c>
      <c r="F74" s="39">
        <v>0.13350000000000001</v>
      </c>
      <c r="G74" s="39">
        <v>1.1032999999999999</v>
      </c>
      <c r="H74" s="39">
        <f t="shared" si="20"/>
        <v>1.1032999999999999</v>
      </c>
      <c r="I74" s="39">
        <f t="shared" si="21"/>
        <v>1.1261000000000001</v>
      </c>
      <c r="J74" s="39">
        <v>0</v>
      </c>
      <c r="K74" s="39">
        <v>0</v>
      </c>
      <c r="L74" s="39">
        <v>1.1032999999999999</v>
      </c>
      <c r="M74" s="39">
        <v>1.1261000000000001</v>
      </c>
      <c r="N74" s="39">
        <v>0</v>
      </c>
      <c r="O74" s="39">
        <v>0</v>
      </c>
      <c r="P74" s="39">
        <v>0</v>
      </c>
      <c r="Q74" s="39">
        <v>0</v>
      </c>
      <c r="R74" s="39" t="s">
        <v>123</v>
      </c>
      <c r="S74" s="39">
        <f t="shared" si="22"/>
        <v>-2.2800000000000153E-2</v>
      </c>
      <c r="T74" s="39">
        <f t="shared" si="23"/>
        <v>2.2800000000000153E-2</v>
      </c>
      <c r="U74" s="43">
        <f t="shared" si="24"/>
        <v>2.066527689658312</v>
      </c>
      <c r="V74" s="4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8"/>
      <c r="AM74" s="9"/>
    </row>
    <row r="75" spans="1:39" x14ac:dyDescent="0.25">
      <c r="A75" s="30" t="s">
        <v>74</v>
      </c>
      <c r="B75" s="31" t="s">
        <v>149</v>
      </c>
      <c r="C75" s="32" t="s">
        <v>192</v>
      </c>
      <c r="D75" s="39">
        <v>7.3400000000000007E-2</v>
      </c>
      <c r="E75" s="39">
        <v>0</v>
      </c>
      <c r="F75" s="39">
        <v>7.3400000000000007E-2</v>
      </c>
      <c r="G75" s="39">
        <v>0.60270000000000001</v>
      </c>
      <c r="H75" s="39">
        <f t="shared" si="16"/>
        <v>0.60270000000000001</v>
      </c>
      <c r="I75" s="39">
        <f t="shared" si="17"/>
        <v>0.63200000000000001</v>
      </c>
      <c r="J75" s="39">
        <v>0</v>
      </c>
      <c r="K75" s="39">
        <v>0</v>
      </c>
      <c r="L75" s="39">
        <v>0</v>
      </c>
      <c r="M75" s="39">
        <v>0.63200000000000001</v>
      </c>
      <c r="N75" s="39">
        <v>0.60270000000000001</v>
      </c>
      <c r="O75" s="39">
        <v>0</v>
      </c>
      <c r="P75" s="39">
        <v>0</v>
      </c>
      <c r="Q75" s="39">
        <v>0</v>
      </c>
      <c r="R75" s="39" t="s">
        <v>123</v>
      </c>
      <c r="S75" s="39">
        <f t="shared" si="18"/>
        <v>-2.9299999999999993E-2</v>
      </c>
      <c r="T75" s="39">
        <f t="shared" si="13"/>
        <v>2.9299999999999993E-2</v>
      </c>
      <c r="U75" s="43">
        <f t="shared" si="19"/>
        <v>4.8614567778330837</v>
      </c>
      <c r="V75" s="4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8"/>
      <c r="AM75" s="9"/>
    </row>
    <row r="76" spans="1:39" x14ac:dyDescent="0.25">
      <c r="A76" s="30" t="s">
        <v>74</v>
      </c>
      <c r="B76" s="31" t="s">
        <v>147</v>
      </c>
      <c r="C76" s="32" t="s">
        <v>148</v>
      </c>
      <c r="D76" s="39">
        <v>7.6200000000000004E-2</v>
      </c>
      <c r="E76" s="39">
        <v>0</v>
      </c>
      <c r="F76" s="39">
        <v>7.6200000000000004E-2</v>
      </c>
      <c r="G76" s="39">
        <v>0.62480000000000002</v>
      </c>
      <c r="H76" s="39">
        <f t="shared" si="16"/>
        <v>0.62480000000000002</v>
      </c>
      <c r="I76" s="39">
        <f t="shared" si="17"/>
        <v>0.63370000000000004</v>
      </c>
      <c r="J76" s="39">
        <v>0</v>
      </c>
      <c r="K76" s="39">
        <v>0</v>
      </c>
      <c r="L76" s="39">
        <v>0.62480000000000002</v>
      </c>
      <c r="M76" s="39">
        <v>0.63370000000000004</v>
      </c>
      <c r="N76" s="39">
        <v>0</v>
      </c>
      <c r="O76" s="39">
        <v>0</v>
      </c>
      <c r="P76" s="39">
        <v>0</v>
      </c>
      <c r="Q76" s="39">
        <v>0</v>
      </c>
      <c r="R76" s="39" t="s">
        <v>123</v>
      </c>
      <c r="S76" s="39">
        <f t="shared" si="18"/>
        <v>-8.900000000000019E-3</v>
      </c>
      <c r="T76" s="39">
        <f t="shared" si="13"/>
        <v>8.900000000000019E-3</v>
      </c>
      <c r="U76" s="43">
        <f t="shared" si="19"/>
        <v>1.4244558258642797</v>
      </c>
      <c r="V76" s="39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8"/>
      <c r="AM76" s="9"/>
    </row>
    <row r="77" spans="1:39" ht="25.5" x14ac:dyDescent="0.25">
      <c r="A77" s="30" t="s">
        <v>74</v>
      </c>
      <c r="B77" s="31" t="s">
        <v>171</v>
      </c>
      <c r="C77" s="32" t="s">
        <v>172</v>
      </c>
      <c r="D77" s="39">
        <v>6.3799999999999996E-2</v>
      </c>
      <c r="E77" s="39">
        <v>0</v>
      </c>
      <c r="F77" s="39">
        <v>6.3799999999999996E-2</v>
      </c>
      <c r="G77" s="39">
        <v>0.52690000000000003</v>
      </c>
      <c r="H77" s="39">
        <f t="shared" si="16"/>
        <v>0.52690000000000003</v>
      </c>
      <c r="I77" s="39">
        <f t="shared" si="17"/>
        <v>0.7117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0.52690000000000003</v>
      </c>
      <c r="Q77" s="39">
        <v>0.7117</v>
      </c>
      <c r="R77" s="39" t="s">
        <v>123</v>
      </c>
      <c r="S77" s="39">
        <f t="shared" si="18"/>
        <v>-0.18479999999999996</v>
      </c>
      <c r="T77" s="39">
        <f t="shared" si="13"/>
        <v>0.18479999999999996</v>
      </c>
      <c r="U77" s="43">
        <f t="shared" si="19"/>
        <v>35.073068893528173</v>
      </c>
      <c r="V77" s="47" t="s">
        <v>191</v>
      </c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8"/>
      <c r="AM77" s="9"/>
    </row>
    <row r="78" spans="1:39" x14ac:dyDescent="0.25">
      <c r="A78" s="30" t="s">
        <v>74</v>
      </c>
      <c r="B78" s="31" t="s">
        <v>173</v>
      </c>
      <c r="C78" s="32" t="s">
        <v>174</v>
      </c>
      <c r="D78" s="39">
        <v>8.2500000000000004E-2</v>
      </c>
      <c r="E78" s="39">
        <v>0</v>
      </c>
      <c r="F78" s="39">
        <v>8.2500000000000004E-2</v>
      </c>
      <c r="G78" s="39">
        <v>0.67600000000000005</v>
      </c>
      <c r="H78" s="39">
        <f t="shared" si="16"/>
        <v>0.67600000000000005</v>
      </c>
      <c r="I78" s="39">
        <f t="shared" si="17"/>
        <v>0.67659999999999998</v>
      </c>
      <c r="J78" s="39">
        <v>0</v>
      </c>
      <c r="K78" s="39">
        <v>0</v>
      </c>
      <c r="L78" s="39">
        <v>0.67600000000000005</v>
      </c>
      <c r="M78" s="39">
        <v>0</v>
      </c>
      <c r="N78" s="39">
        <v>0</v>
      </c>
      <c r="O78" s="39">
        <v>0.67659999999999998</v>
      </c>
      <c r="P78" s="39">
        <v>0</v>
      </c>
      <c r="Q78" s="39">
        <v>0</v>
      </c>
      <c r="R78" s="39" t="s">
        <v>123</v>
      </c>
      <c r="S78" s="39">
        <f t="shared" si="18"/>
        <v>-5.9999999999993392E-4</v>
      </c>
      <c r="T78" s="39">
        <f t="shared" si="13"/>
        <v>5.9999999999993392E-4</v>
      </c>
      <c r="U78" s="43">
        <f t="shared" si="19"/>
        <v>8.8757396449694353E-2</v>
      </c>
      <c r="V78" s="4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8"/>
      <c r="AM78" s="9"/>
    </row>
    <row r="79" spans="1:39" x14ac:dyDescent="0.25">
      <c r="A79" s="28" t="s">
        <v>122</v>
      </c>
      <c r="B79" s="29" t="s">
        <v>122</v>
      </c>
      <c r="C79" s="26"/>
      <c r="D79" s="2"/>
      <c r="E79" s="2"/>
      <c r="F79" s="26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41"/>
      <c r="V79" s="26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8"/>
      <c r="AM79" s="9"/>
    </row>
    <row r="80" spans="1:39" ht="38.25" x14ac:dyDescent="0.25">
      <c r="A80" s="28" t="s">
        <v>76</v>
      </c>
      <c r="B80" s="29" t="s">
        <v>77</v>
      </c>
      <c r="C80" s="26" t="s">
        <v>19</v>
      </c>
      <c r="D80" s="2">
        <f t="shared" ref="D80:Q80" si="25">SUM(D81:D81)</f>
        <v>0</v>
      </c>
      <c r="E80" s="2">
        <f t="shared" si="25"/>
        <v>0</v>
      </c>
      <c r="F80" s="2">
        <f t="shared" si="25"/>
        <v>0</v>
      </c>
      <c r="G80" s="2">
        <f t="shared" si="25"/>
        <v>0</v>
      </c>
      <c r="H80" s="2">
        <f t="shared" si="25"/>
        <v>0</v>
      </c>
      <c r="I80" s="2">
        <f t="shared" si="25"/>
        <v>0</v>
      </c>
      <c r="J80" s="2">
        <f t="shared" si="25"/>
        <v>0</v>
      </c>
      <c r="K80" s="2">
        <f t="shared" si="25"/>
        <v>0</v>
      </c>
      <c r="L80" s="2">
        <f t="shared" si="25"/>
        <v>0</v>
      </c>
      <c r="M80" s="2">
        <f t="shared" si="25"/>
        <v>0</v>
      </c>
      <c r="N80" s="2">
        <f t="shared" si="25"/>
        <v>0</v>
      </c>
      <c r="O80" s="2">
        <f t="shared" si="25"/>
        <v>0</v>
      </c>
      <c r="P80" s="2">
        <f t="shared" si="25"/>
        <v>0</v>
      </c>
      <c r="Q80" s="2">
        <f t="shared" si="25"/>
        <v>0</v>
      </c>
      <c r="R80" s="2"/>
      <c r="S80" s="2">
        <f>SUM(S81:S81)</f>
        <v>0</v>
      </c>
      <c r="T80" s="2">
        <f>IF(ISERROR(I80-H80),"нд",I80-H80)</f>
        <v>0</v>
      </c>
      <c r="U80" s="41"/>
      <c r="V80" s="26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8"/>
      <c r="AM80" s="9"/>
    </row>
    <row r="81" spans="1:39" x14ac:dyDescent="0.25">
      <c r="A81" s="28" t="s">
        <v>122</v>
      </c>
      <c r="B81" s="29" t="s">
        <v>122</v>
      </c>
      <c r="C81" s="26"/>
      <c r="D81" s="2"/>
      <c r="E81" s="2"/>
      <c r="F81" s="26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41"/>
      <c r="V81" s="26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8"/>
      <c r="AM81" s="9"/>
    </row>
    <row r="82" spans="1:39" ht="38.25" x14ac:dyDescent="0.25">
      <c r="A82" s="28" t="s">
        <v>78</v>
      </c>
      <c r="B82" s="29" t="s">
        <v>79</v>
      </c>
      <c r="C82" s="26" t="s">
        <v>19</v>
      </c>
      <c r="D82" s="2">
        <f t="shared" ref="D82:Q82" si="26">D83+D90</f>
        <v>0.38349999999999995</v>
      </c>
      <c r="E82" s="2">
        <f t="shared" si="26"/>
        <v>0</v>
      </c>
      <c r="F82" s="2">
        <f t="shared" si="26"/>
        <v>0.38349999999999995</v>
      </c>
      <c r="G82" s="2">
        <f t="shared" si="26"/>
        <v>2.2679</v>
      </c>
      <c r="H82" s="2">
        <f t="shared" si="26"/>
        <v>2.2678000000000003</v>
      </c>
      <c r="I82" s="2">
        <f t="shared" si="26"/>
        <v>2.5423</v>
      </c>
      <c r="J82" s="2">
        <f t="shared" si="26"/>
        <v>0</v>
      </c>
      <c r="K82" s="2">
        <f t="shared" si="26"/>
        <v>0</v>
      </c>
      <c r="L82" s="2">
        <f t="shared" si="26"/>
        <v>1.2081999999999999</v>
      </c>
      <c r="M82" s="2">
        <f t="shared" si="26"/>
        <v>1.9962</v>
      </c>
      <c r="N82" s="2">
        <f t="shared" si="26"/>
        <v>0.50719999999999998</v>
      </c>
      <c r="O82" s="2">
        <f t="shared" si="26"/>
        <v>0</v>
      </c>
      <c r="P82" s="2">
        <f t="shared" si="26"/>
        <v>0.5524</v>
      </c>
      <c r="Q82" s="2">
        <f t="shared" si="26"/>
        <v>0.54610000000000003</v>
      </c>
      <c r="R82" s="2"/>
      <c r="S82" s="2">
        <f>S83+S90</f>
        <v>-0.27440000000000009</v>
      </c>
      <c r="T82" s="2">
        <f t="shared" ref="T82:T88" si="27">IF(ISERROR(I82-H82),"нд",I82-H82)</f>
        <v>0.27449999999999974</v>
      </c>
      <c r="U82" s="41"/>
      <c r="V82" s="26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8"/>
      <c r="AM82" s="9"/>
    </row>
    <row r="83" spans="1:39" ht="25.5" x14ac:dyDescent="0.25">
      <c r="A83" s="28" t="s">
        <v>80</v>
      </c>
      <c r="B83" s="29" t="s">
        <v>81</v>
      </c>
      <c r="C83" s="26" t="s">
        <v>19</v>
      </c>
      <c r="D83" s="2">
        <f t="shared" ref="D83:Q83" si="28">SUM(D84:D89)</f>
        <v>0.38349999999999995</v>
      </c>
      <c r="E83" s="2">
        <f t="shared" si="28"/>
        <v>0</v>
      </c>
      <c r="F83" s="2">
        <f t="shared" si="28"/>
        <v>0.38349999999999995</v>
      </c>
      <c r="G83" s="2">
        <f t="shared" si="28"/>
        <v>2.2679</v>
      </c>
      <c r="H83" s="2">
        <f t="shared" si="28"/>
        <v>2.2678000000000003</v>
      </c>
      <c r="I83" s="2">
        <f t="shared" si="28"/>
        <v>2.5423</v>
      </c>
      <c r="J83" s="2">
        <f t="shared" si="28"/>
        <v>0</v>
      </c>
      <c r="K83" s="2">
        <f t="shared" si="28"/>
        <v>0</v>
      </c>
      <c r="L83" s="2">
        <f t="shared" si="28"/>
        <v>1.2081999999999999</v>
      </c>
      <c r="M83" s="2">
        <f t="shared" si="28"/>
        <v>1.9962</v>
      </c>
      <c r="N83" s="2">
        <f t="shared" si="28"/>
        <v>0.50719999999999998</v>
      </c>
      <c r="O83" s="2">
        <f t="shared" si="28"/>
        <v>0</v>
      </c>
      <c r="P83" s="2">
        <f t="shared" si="28"/>
        <v>0.5524</v>
      </c>
      <c r="Q83" s="2">
        <f t="shared" si="28"/>
        <v>0.54610000000000003</v>
      </c>
      <c r="R83" s="2"/>
      <c r="S83" s="2">
        <f>SUM(S84:S89)</f>
        <v>-0.27440000000000009</v>
      </c>
      <c r="T83" s="2">
        <f t="shared" si="27"/>
        <v>0.27449999999999974</v>
      </c>
      <c r="U83" s="41"/>
      <c r="V83" s="26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8"/>
      <c r="AM83" s="9"/>
    </row>
    <row r="84" spans="1:39" ht="25.5" x14ac:dyDescent="0.25">
      <c r="A84" s="30" t="s">
        <v>80</v>
      </c>
      <c r="B84" s="31" t="s">
        <v>152</v>
      </c>
      <c r="C84" s="32" t="s">
        <v>193</v>
      </c>
      <c r="D84" s="39">
        <v>0.18540000000000001</v>
      </c>
      <c r="E84" s="39">
        <v>0</v>
      </c>
      <c r="F84" s="39">
        <v>0.18540000000000001</v>
      </c>
      <c r="G84" s="39">
        <v>1.0145</v>
      </c>
      <c r="H84" s="39">
        <f t="shared" ref="H84:H88" si="29">IF(ISERROR(J84+L84+N84+P84),"нд",J84+L84+N84+P84)</f>
        <v>1.0144</v>
      </c>
      <c r="I84" s="39">
        <f t="shared" ref="I84:I88" si="30">K84+M84+O84+Q84</f>
        <v>1.0344</v>
      </c>
      <c r="J84" s="39">
        <v>0</v>
      </c>
      <c r="K84" s="39">
        <v>0</v>
      </c>
      <c r="L84" s="39">
        <v>0.50719999999999998</v>
      </c>
      <c r="M84" s="39">
        <v>1.0344</v>
      </c>
      <c r="N84" s="39">
        <v>0.50719999999999998</v>
      </c>
      <c r="O84" s="39">
        <v>0</v>
      </c>
      <c r="P84" s="39">
        <v>0</v>
      </c>
      <c r="Q84" s="39">
        <v>0</v>
      </c>
      <c r="R84" s="39" t="s">
        <v>123</v>
      </c>
      <c r="S84" s="39">
        <f t="shared" ref="S84:S88" si="31">IF(H84="нд","нд",G84-I84)</f>
        <v>-1.9900000000000029E-2</v>
      </c>
      <c r="T84" s="39">
        <f t="shared" si="27"/>
        <v>2.0000000000000018E-2</v>
      </c>
      <c r="U84" s="43">
        <f t="shared" ref="U84:U88" si="32">IF(T84="нд","нд",IFERROR(T84/H84*100,IF(I84&gt;0,100,0)))</f>
        <v>1.9716088328075729</v>
      </c>
      <c r="V84" s="4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8"/>
      <c r="AM84" s="9"/>
    </row>
    <row r="85" spans="1:39" ht="25.5" x14ac:dyDescent="0.25">
      <c r="A85" s="30" t="s">
        <v>80</v>
      </c>
      <c r="B85" s="31" t="s">
        <v>153</v>
      </c>
      <c r="C85" s="32" t="s">
        <v>154</v>
      </c>
      <c r="D85" s="39">
        <v>4.6899999999999997E-2</v>
      </c>
      <c r="E85" s="39">
        <v>0</v>
      </c>
      <c r="F85" s="39">
        <v>4.6899999999999997E-2</v>
      </c>
      <c r="G85" s="39">
        <v>0.28599999999999998</v>
      </c>
      <c r="H85" s="39">
        <f t="shared" si="29"/>
        <v>0.28599999999999998</v>
      </c>
      <c r="I85" s="39">
        <f t="shared" si="30"/>
        <v>0.47639999999999999</v>
      </c>
      <c r="J85" s="39">
        <v>0</v>
      </c>
      <c r="K85" s="39">
        <v>0</v>
      </c>
      <c r="L85" s="39">
        <v>0.28599999999999998</v>
      </c>
      <c r="M85" s="39">
        <v>0.47639999999999999</v>
      </c>
      <c r="N85" s="39">
        <v>0</v>
      </c>
      <c r="O85" s="39">
        <v>0</v>
      </c>
      <c r="P85" s="39">
        <v>0</v>
      </c>
      <c r="Q85" s="39">
        <v>0</v>
      </c>
      <c r="R85" s="39" t="s">
        <v>123</v>
      </c>
      <c r="S85" s="39">
        <f t="shared" si="31"/>
        <v>-0.19040000000000001</v>
      </c>
      <c r="T85" s="39">
        <f t="shared" si="27"/>
        <v>0.19040000000000001</v>
      </c>
      <c r="U85" s="43">
        <f t="shared" si="32"/>
        <v>66.573426573426588</v>
      </c>
      <c r="V85" s="47" t="s">
        <v>191</v>
      </c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8"/>
      <c r="AM85" s="9"/>
    </row>
    <row r="86" spans="1:39" ht="25.5" x14ac:dyDescent="0.25">
      <c r="A86" s="30" t="s">
        <v>80</v>
      </c>
      <c r="B86" s="31" t="s">
        <v>155</v>
      </c>
      <c r="C86" s="32" t="s">
        <v>156</v>
      </c>
      <c r="D86" s="39">
        <v>1.1900000000000001E-2</v>
      </c>
      <c r="E86" s="39">
        <v>0</v>
      </c>
      <c r="F86" s="39">
        <v>1.1900000000000001E-2</v>
      </c>
      <c r="G86" s="39">
        <v>7.8899999999999998E-2</v>
      </c>
      <c r="H86" s="39">
        <f t="shared" si="29"/>
        <v>7.8899999999999998E-2</v>
      </c>
      <c r="I86" s="39">
        <f t="shared" si="30"/>
        <v>9.7799999999999998E-2</v>
      </c>
      <c r="J86" s="39">
        <v>0</v>
      </c>
      <c r="K86" s="39">
        <v>0</v>
      </c>
      <c r="L86" s="39">
        <v>7.8899999999999998E-2</v>
      </c>
      <c r="M86" s="39">
        <v>9.7799999999999998E-2</v>
      </c>
      <c r="N86" s="39">
        <v>0</v>
      </c>
      <c r="O86" s="39">
        <v>0</v>
      </c>
      <c r="P86" s="39">
        <v>0</v>
      </c>
      <c r="Q86" s="39">
        <v>0</v>
      </c>
      <c r="R86" s="39" t="s">
        <v>123</v>
      </c>
      <c r="S86" s="39">
        <f t="shared" si="31"/>
        <v>-1.89E-2</v>
      </c>
      <c r="T86" s="39">
        <f t="shared" si="27"/>
        <v>1.89E-2</v>
      </c>
      <c r="U86" s="43">
        <f t="shared" si="32"/>
        <v>23.954372623574148</v>
      </c>
      <c r="V86" s="47" t="s">
        <v>191</v>
      </c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8"/>
      <c r="AM86" s="9"/>
    </row>
    <row r="87" spans="1:39" ht="25.5" x14ac:dyDescent="0.25">
      <c r="A87" s="30" t="s">
        <v>80</v>
      </c>
      <c r="B87" s="31" t="s">
        <v>157</v>
      </c>
      <c r="C87" s="32" t="s">
        <v>158</v>
      </c>
      <c r="D87" s="39">
        <v>5.3400000000000003E-2</v>
      </c>
      <c r="E87" s="39">
        <v>0</v>
      </c>
      <c r="F87" s="39">
        <v>5.3400000000000003E-2</v>
      </c>
      <c r="G87" s="39">
        <v>0.33610000000000001</v>
      </c>
      <c r="H87" s="39">
        <f t="shared" si="29"/>
        <v>0.33610000000000001</v>
      </c>
      <c r="I87" s="39">
        <f t="shared" si="30"/>
        <v>0.3876</v>
      </c>
      <c r="J87" s="39">
        <v>0</v>
      </c>
      <c r="K87" s="39">
        <v>0</v>
      </c>
      <c r="L87" s="39">
        <v>0.33610000000000001</v>
      </c>
      <c r="M87" s="39">
        <v>0.3876</v>
      </c>
      <c r="N87" s="39">
        <v>0</v>
      </c>
      <c r="O87" s="39">
        <v>0</v>
      </c>
      <c r="P87" s="39">
        <v>0</v>
      </c>
      <c r="Q87" s="39">
        <v>0</v>
      </c>
      <c r="R87" s="39" t="s">
        <v>123</v>
      </c>
      <c r="S87" s="39">
        <f t="shared" si="31"/>
        <v>-5.149999999999999E-2</v>
      </c>
      <c r="T87" s="39">
        <f t="shared" si="27"/>
        <v>5.149999999999999E-2</v>
      </c>
      <c r="U87" s="43">
        <f t="shared" si="32"/>
        <v>15.32282058911038</v>
      </c>
      <c r="V87" s="47" t="s">
        <v>191</v>
      </c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8"/>
      <c r="AM87" s="9"/>
    </row>
    <row r="88" spans="1:39" ht="25.5" x14ac:dyDescent="0.25">
      <c r="A88" s="30" t="s">
        <v>80</v>
      </c>
      <c r="B88" s="31" t="s">
        <v>176</v>
      </c>
      <c r="C88" s="32" t="s">
        <v>175</v>
      </c>
      <c r="D88" s="39">
        <v>8.5900000000000004E-2</v>
      </c>
      <c r="E88" s="39">
        <v>0</v>
      </c>
      <c r="F88" s="39">
        <v>8.5900000000000004E-2</v>
      </c>
      <c r="G88" s="39">
        <v>0.5524</v>
      </c>
      <c r="H88" s="39">
        <f t="shared" si="29"/>
        <v>0.5524</v>
      </c>
      <c r="I88" s="39">
        <f t="shared" si="30"/>
        <v>0.54610000000000003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0.5524</v>
      </c>
      <c r="Q88" s="39">
        <v>0.54610000000000003</v>
      </c>
      <c r="R88" s="39" t="s">
        <v>123</v>
      </c>
      <c r="S88" s="39">
        <f t="shared" si="31"/>
        <v>6.2999999999999723E-3</v>
      </c>
      <c r="T88" s="39">
        <f t="shared" si="27"/>
        <v>-6.2999999999999723E-3</v>
      </c>
      <c r="U88" s="43">
        <f t="shared" si="32"/>
        <v>-1.1404779145546655</v>
      </c>
      <c r="V88" s="4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8"/>
      <c r="AM88" s="9"/>
    </row>
    <row r="89" spans="1:39" x14ac:dyDescent="0.25">
      <c r="A89" s="28" t="s">
        <v>122</v>
      </c>
      <c r="B89" s="29" t="s">
        <v>122</v>
      </c>
      <c r="C89" s="26"/>
      <c r="D89" s="2"/>
      <c r="E89" s="2"/>
      <c r="F89" s="26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41"/>
      <c r="V89" s="26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8"/>
      <c r="AM89" s="9"/>
    </row>
    <row r="90" spans="1:39" ht="25.5" x14ac:dyDescent="0.25">
      <c r="A90" s="28" t="s">
        <v>82</v>
      </c>
      <c r="B90" s="29" t="s">
        <v>83</v>
      </c>
      <c r="C90" s="26" t="s">
        <v>19</v>
      </c>
      <c r="D90" s="2">
        <f t="shared" ref="D90:Q90" si="33">SUM(D91:D91)</f>
        <v>0</v>
      </c>
      <c r="E90" s="2">
        <f t="shared" si="33"/>
        <v>0</v>
      </c>
      <c r="F90" s="2">
        <f t="shared" si="33"/>
        <v>0</v>
      </c>
      <c r="G90" s="2">
        <f t="shared" si="33"/>
        <v>0</v>
      </c>
      <c r="H90" s="2">
        <f t="shared" si="33"/>
        <v>0</v>
      </c>
      <c r="I90" s="2">
        <f t="shared" si="33"/>
        <v>0</v>
      </c>
      <c r="J90" s="2">
        <f t="shared" si="33"/>
        <v>0</v>
      </c>
      <c r="K90" s="2">
        <f t="shared" si="33"/>
        <v>0</v>
      </c>
      <c r="L90" s="2">
        <f t="shared" si="33"/>
        <v>0</v>
      </c>
      <c r="M90" s="2">
        <f t="shared" si="33"/>
        <v>0</v>
      </c>
      <c r="N90" s="2">
        <f t="shared" si="33"/>
        <v>0</v>
      </c>
      <c r="O90" s="2">
        <f t="shared" si="33"/>
        <v>0</v>
      </c>
      <c r="P90" s="2">
        <f t="shared" si="33"/>
        <v>0</v>
      </c>
      <c r="Q90" s="2">
        <f t="shared" si="33"/>
        <v>0</v>
      </c>
      <c r="R90" s="2"/>
      <c r="S90" s="2">
        <f>SUM(S91:S91)</f>
        <v>0</v>
      </c>
      <c r="T90" s="2">
        <f>IF(ISERROR(I90-H90),"нд",I90-H90)</f>
        <v>0</v>
      </c>
      <c r="U90" s="41"/>
      <c r="V90" s="26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8"/>
      <c r="AM90" s="9"/>
    </row>
    <row r="91" spans="1:39" x14ac:dyDescent="0.25">
      <c r="A91" s="28" t="s">
        <v>122</v>
      </c>
      <c r="B91" s="29" t="s">
        <v>122</v>
      </c>
      <c r="C91" s="26"/>
      <c r="D91" s="2"/>
      <c r="E91" s="2"/>
      <c r="F91" s="26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41"/>
      <c r="V91" s="26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8"/>
      <c r="AM91" s="9"/>
    </row>
    <row r="92" spans="1:39" ht="25.5" x14ac:dyDescent="0.25">
      <c r="A92" s="28" t="s">
        <v>84</v>
      </c>
      <c r="B92" s="29" t="s">
        <v>85</v>
      </c>
      <c r="C92" s="26" t="s">
        <v>19</v>
      </c>
      <c r="D92" s="2">
        <f t="shared" ref="D92:Q92" si="34">D93+D96+D98+D100+D102+D104+D106+D108</f>
        <v>0.76980000000000004</v>
      </c>
      <c r="E92" s="2">
        <f t="shared" si="34"/>
        <v>0</v>
      </c>
      <c r="F92" s="2">
        <f t="shared" si="34"/>
        <v>0.76980000000000004</v>
      </c>
      <c r="G92" s="2">
        <f t="shared" si="34"/>
        <v>4.4630000000000001</v>
      </c>
      <c r="H92" s="2">
        <f t="shared" si="34"/>
        <v>4.4630000000000001</v>
      </c>
      <c r="I92" s="2">
        <f t="shared" si="34"/>
        <v>4.5686</v>
      </c>
      <c r="J92" s="2">
        <f t="shared" si="34"/>
        <v>0</v>
      </c>
      <c r="K92" s="2">
        <f t="shared" si="34"/>
        <v>0</v>
      </c>
      <c r="L92" s="2">
        <f t="shared" si="34"/>
        <v>1.7851999999999999</v>
      </c>
      <c r="M92" s="2">
        <f t="shared" si="34"/>
        <v>1.458</v>
      </c>
      <c r="N92" s="2">
        <f t="shared" si="34"/>
        <v>1.9637</v>
      </c>
      <c r="O92" s="2">
        <f t="shared" si="34"/>
        <v>1.3705000000000001</v>
      </c>
      <c r="P92" s="2">
        <f t="shared" si="34"/>
        <v>0.71409999999999996</v>
      </c>
      <c r="Q92" s="2">
        <f t="shared" si="34"/>
        <v>1.7401</v>
      </c>
      <c r="R92" s="2"/>
      <c r="S92" s="2">
        <f>S93+S96+S98+S100+S102+S104+S106+S108</f>
        <v>-0.10559999999999992</v>
      </c>
      <c r="T92" s="2">
        <f t="shared" ref="T92:T94" si="35">IF(ISERROR(I92-H92),"нд",I92-H92)</f>
        <v>0.10559999999999992</v>
      </c>
      <c r="U92" s="41"/>
      <c r="V92" s="26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8"/>
      <c r="AM92" s="9"/>
    </row>
    <row r="93" spans="1:39" ht="25.5" x14ac:dyDescent="0.25">
      <c r="A93" s="28" t="s">
        <v>86</v>
      </c>
      <c r="B93" s="29" t="s">
        <v>87</v>
      </c>
      <c r="C93" s="26" t="s">
        <v>19</v>
      </c>
      <c r="D93" s="2">
        <f t="shared" ref="D93:Q93" si="36">SUM(D94:D95)</f>
        <v>0.76980000000000004</v>
      </c>
      <c r="E93" s="2">
        <f t="shared" si="36"/>
        <v>0</v>
      </c>
      <c r="F93" s="2">
        <f t="shared" si="36"/>
        <v>0.76980000000000004</v>
      </c>
      <c r="G93" s="2">
        <f t="shared" si="36"/>
        <v>4.4630000000000001</v>
      </c>
      <c r="H93" s="2">
        <f t="shared" si="36"/>
        <v>4.4630000000000001</v>
      </c>
      <c r="I93" s="2">
        <f t="shared" si="36"/>
        <v>4.5686</v>
      </c>
      <c r="J93" s="2">
        <f t="shared" si="36"/>
        <v>0</v>
      </c>
      <c r="K93" s="2">
        <f t="shared" si="36"/>
        <v>0</v>
      </c>
      <c r="L93" s="2">
        <f t="shared" si="36"/>
        <v>1.7851999999999999</v>
      </c>
      <c r="M93" s="2">
        <f t="shared" si="36"/>
        <v>1.458</v>
      </c>
      <c r="N93" s="2">
        <f t="shared" si="36"/>
        <v>1.9637</v>
      </c>
      <c r="O93" s="2">
        <f t="shared" si="36"/>
        <v>1.3705000000000001</v>
      </c>
      <c r="P93" s="2">
        <f t="shared" si="36"/>
        <v>0.71409999999999996</v>
      </c>
      <c r="Q93" s="2">
        <f t="shared" si="36"/>
        <v>1.7401</v>
      </c>
      <c r="R93" s="2"/>
      <c r="S93" s="2">
        <f>SUM(S94:S95)</f>
        <v>-0.10559999999999992</v>
      </c>
      <c r="T93" s="2">
        <f t="shared" si="35"/>
        <v>0.10559999999999992</v>
      </c>
      <c r="U93" s="41"/>
      <c r="V93" s="26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8"/>
      <c r="AM93" s="9"/>
    </row>
    <row r="94" spans="1:39" ht="25.5" x14ac:dyDescent="0.25">
      <c r="A94" s="30" t="s">
        <v>86</v>
      </c>
      <c r="B94" s="31" t="s">
        <v>177</v>
      </c>
      <c r="C94" s="32" t="s">
        <v>136</v>
      </c>
      <c r="D94" s="39">
        <v>0.76980000000000004</v>
      </c>
      <c r="E94" s="39">
        <v>0</v>
      </c>
      <c r="F94" s="39">
        <v>0.76980000000000004</v>
      </c>
      <c r="G94" s="39">
        <v>4.4630000000000001</v>
      </c>
      <c r="H94" s="39">
        <f>IF(ISERROR(J94+L94+N94+P94),"нд",J94+L94+N94+P94)</f>
        <v>4.4630000000000001</v>
      </c>
      <c r="I94" s="39">
        <f>K94+M94+O94+Q94</f>
        <v>4.5686</v>
      </c>
      <c r="J94" s="39">
        <v>0</v>
      </c>
      <c r="K94" s="39">
        <v>0</v>
      </c>
      <c r="L94" s="39">
        <v>1.7851999999999999</v>
      </c>
      <c r="M94" s="39">
        <v>1.458</v>
      </c>
      <c r="N94" s="39">
        <v>1.9637</v>
      </c>
      <c r="O94" s="39">
        <v>1.3705000000000001</v>
      </c>
      <c r="P94" s="39">
        <v>0.71409999999999996</v>
      </c>
      <c r="Q94" s="39">
        <v>1.7401</v>
      </c>
      <c r="R94" s="39" t="s">
        <v>123</v>
      </c>
      <c r="S94" s="39">
        <f>IF(H94="нд","нд",G94-I94)</f>
        <v>-0.10559999999999992</v>
      </c>
      <c r="T94" s="39">
        <f t="shared" si="35"/>
        <v>0.10559999999999992</v>
      </c>
      <c r="U94" s="43">
        <f>IF(T94="нд","нд",IFERROR(T94/H94*100,IF(I94&gt;0,100,0)))</f>
        <v>2.366121442975575</v>
      </c>
      <c r="V94" s="4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8"/>
      <c r="AM94" s="9"/>
    </row>
    <row r="95" spans="1:39" x14ac:dyDescent="0.25">
      <c r="A95" s="28" t="s">
        <v>122</v>
      </c>
      <c r="B95" s="29" t="s">
        <v>122</v>
      </c>
      <c r="C95" s="26"/>
      <c r="D95" s="2"/>
      <c r="E95" s="2"/>
      <c r="F95" s="26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41"/>
      <c r="V95" s="26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8"/>
      <c r="AM95" s="9"/>
    </row>
    <row r="96" spans="1:39" ht="25.5" x14ac:dyDescent="0.25">
      <c r="A96" s="28" t="s">
        <v>88</v>
      </c>
      <c r="B96" s="29" t="s">
        <v>89</v>
      </c>
      <c r="C96" s="26" t="s">
        <v>19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/>
      <c r="S96" s="2">
        <v>0</v>
      </c>
      <c r="T96" s="2">
        <v>0</v>
      </c>
      <c r="U96" s="41"/>
      <c r="V96" s="26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8"/>
      <c r="AM96" s="9"/>
    </row>
    <row r="97" spans="1:39" x14ac:dyDescent="0.25">
      <c r="A97" s="28" t="s">
        <v>122</v>
      </c>
      <c r="B97" s="29" t="s">
        <v>122</v>
      </c>
      <c r="C97" s="26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41"/>
      <c r="V97" s="26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8"/>
      <c r="AM97" s="9"/>
    </row>
    <row r="98" spans="1:39" ht="25.5" x14ac:dyDescent="0.25">
      <c r="A98" s="28" t="s">
        <v>90</v>
      </c>
      <c r="B98" s="29" t="s">
        <v>91</v>
      </c>
      <c r="C98" s="26" t="s">
        <v>19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/>
      <c r="S98" s="2">
        <v>0</v>
      </c>
      <c r="T98" s="2">
        <v>0</v>
      </c>
      <c r="U98" s="41"/>
      <c r="V98" s="26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8"/>
      <c r="AM98" s="9"/>
    </row>
    <row r="99" spans="1:39" x14ac:dyDescent="0.25">
      <c r="A99" s="28" t="s">
        <v>122</v>
      </c>
      <c r="B99" s="29" t="s">
        <v>122</v>
      </c>
      <c r="C99" s="26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41"/>
      <c r="V99" s="26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8"/>
      <c r="AM99" s="9"/>
    </row>
    <row r="100" spans="1:39" ht="25.5" x14ac:dyDescent="0.25">
      <c r="A100" s="28" t="s">
        <v>92</v>
      </c>
      <c r="B100" s="29" t="s">
        <v>93</v>
      </c>
      <c r="C100" s="26" t="s">
        <v>19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/>
      <c r="S100" s="2">
        <v>0</v>
      </c>
      <c r="T100" s="2">
        <v>0</v>
      </c>
      <c r="U100" s="41"/>
      <c r="V100" s="26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8"/>
      <c r="AM100" s="9"/>
    </row>
    <row r="101" spans="1:39" x14ac:dyDescent="0.25">
      <c r="A101" s="28" t="s">
        <v>122</v>
      </c>
      <c r="B101" s="29" t="s">
        <v>122</v>
      </c>
      <c r="C101" s="26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41"/>
      <c r="V101" s="26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8"/>
      <c r="AM101" s="9"/>
    </row>
    <row r="102" spans="1:39" ht="38.25" x14ac:dyDescent="0.25">
      <c r="A102" s="28" t="s">
        <v>94</v>
      </c>
      <c r="B102" s="29" t="s">
        <v>95</v>
      </c>
      <c r="C102" s="26" t="s">
        <v>19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/>
      <c r="S102" s="2">
        <v>0</v>
      </c>
      <c r="T102" s="2">
        <v>0</v>
      </c>
      <c r="U102" s="41"/>
      <c r="V102" s="26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8"/>
      <c r="AM102" s="9"/>
    </row>
    <row r="103" spans="1:39" x14ac:dyDescent="0.25">
      <c r="A103" s="28" t="s">
        <v>122</v>
      </c>
      <c r="B103" s="29" t="s">
        <v>122</v>
      </c>
      <c r="C103" s="26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41"/>
      <c r="V103" s="26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8"/>
      <c r="AM103" s="9"/>
    </row>
    <row r="104" spans="1:39" ht="38.25" x14ac:dyDescent="0.25">
      <c r="A104" s="28" t="s">
        <v>96</v>
      </c>
      <c r="B104" s="29" t="s">
        <v>97</v>
      </c>
      <c r="C104" s="26" t="s">
        <v>19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/>
      <c r="S104" s="2">
        <v>0</v>
      </c>
      <c r="T104" s="2">
        <v>0</v>
      </c>
      <c r="U104" s="41"/>
      <c r="V104" s="26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8"/>
      <c r="AM104" s="9"/>
    </row>
    <row r="105" spans="1:39" x14ac:dyDescent="0.25">
      <c r="A105" s="28" t="s">
        <v>122</v>
      </c>
      <c r="B105" s="29" t="s">
        <v>122</v>
      </c>
      <c r="C105" s="26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41"/>
      <c r="V105" s="26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8"/>
      <c r="AM105" s="9"/>
    </row>
    <row r="106" spans="1:39" ht="38.25" x14ac:dyDescent="0.25">
      <c r="A106" s="28" t="s">
        <v>98</v>
      </c>
      <c r="B106" s="29" t="s">
        <v>99</v>
      </c>
      <c r="C106" s="26" t="s">
        <v>19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/>
      <c r="S106" s="2">
        <v>0</v>
      </c>
      <c r="T106" s="2">
        <v>0</v>
      </c>
      <c r="U106" s="41"/>
      <c r="V106" s="26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8"/>
      <c r="AM106" s="9"/>
    </row>
    <row r="107" spans="1:39" x14ac:dyDescent="0.25">
      <c r="A107" s="28" t="s">
        <v>122</v>
      </c>
      <c r="B107" s="29" t="s">
        <v>122</v>
      </c>
      <c r="C107" s="26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41"/>
      <c r="V107" s="26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8"/>
      <c r="AM107" s="9"/>
    </row>
    <row r="108" spans="1:39" ht="38.25" x14ac:dyDescent="0.25">
      <c r="A108" s="28" t="s">
        <v>100</v>
      </c>
      <c r="B108" s="29" t="s">
        <v>101</v>
      </c>
      <c r="C108" s="26" t="s">
        <v>19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/>
      <c r="S108" s="2">
        <v>0</v>
      </c>
      <c r="T108" s="2">
        <v>0</v>
      </c>
      <c r="U108" s="41"/>
      <c r="V108" s="26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8"/>
      <c r="AM108" s="9"/>
    </row>
    <row r="109" spans="1:39" x14ac:dyDescent="0.25">
      <c r="A109" s="28" t="s">
        <v>122</v>
      </c>
      <c r="B109" s="29" t="s">
        <v>122</v>
      </c>
      <c r="C109" s="26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41"/>
      <c r="V109" s="26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8"/>
      <c r="AM109" s="9"/>
    </row>
    <row r="110" spans="1:39" ht="38.25" x14ac:dyDescent="0.25">
      <c r="A110" s="28" t="s">
        <v>102</v>
      </c>
      <c r="B110" s="29" t="s">
        <v>103</v>
      </c>
      <c r="C110" s="26" t="s">
        <v>19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/>
      <c r="S110" s="2">
        <v>0</v>
      </c>
      <c r="T110" s="2">
        <v>0</v>
      </c>
      <c r="U110" s="41"/>
      <c r="V110" s="26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8"/>
      <c r="AM110" s="9"/>
    </row>
    <row r="111" spans="1:39" ht="25.5" x14ac:dyDescent="0.25">
      <c r="A111" s="28" t="s">
        <v>104</v>
      </c>
      <c r="B111" s="29" t="s">
        <v>105</v>
      </c>
      <c r="C111" s="26" t="s">
        <v>19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/>
      <c r="S111" s="2">
        <v>0</v>
      </c>
      <c r="T111" s="2">
        <v>0</v>
      </c>
      <c r="U111" s="41"/>
      <c r="V111" s="26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8"/>
      <c r="AM111" s="9"/>
    </row>
    <row r="112" spans="1:39" x14ac:dyDescent="0.25">
      <c r="A112" s="28" t="s">
        <v>122</v>
      </c>
      <c r="B112" s="29" t="s">
        <v>122</v>
      </c>
      <c r="C112" s="26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41"/>
      <c r="V112" s="26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8"/>
      <c r="AM112" s="9"/>
    </row>
    <row r="113" spans="1:39" ht="38.25" x14ac:dyDescent="0.25">
      <c r="A113" s="28" t="s">
        <v>106</v>
      </c>
      <c r="B113" s="29" t="s">
        <v>107</v>
      </c>
      <c r="C113" s="26" t="s">
        <v>19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/>
      <c r="S113" s="2">
        <v>0</v>
      </c>
      <c r="T113" s="2">
        <v>0</v>
      </c>
      <c r="U113" s="41"/>
      <c r="V113" s="26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8"/>
      <c r="AM113" s="9"/>
    </row>
    <row r="114" spans="1:39" x14ac:dyDescent="0.25">
      <c r="A114" s="28" t="s">
        <v>122</v>
      </c>
      <c r="B114" s="29" t="s">
        <v>122</v>
      </c>
      <c r="C114" s="26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41"/>
      <c r="V114" s="26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8"/>
      <c r="AM114" s="9"/>
    </row>
    <row r="115" spans="1:39" ht="51" x14ac:dyDescent="0.25">
      <c r="A115" s="34" t="s">
        <v>22</v>
      </c>
      <c r="B115" s="35" t="s">
        <v>108</v>
      </c>
      <c r="C115" s="24" t="s">
        <v>19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/>
      <c r="S115" s="1">
        <v>0</v>
      </c>
      <c r="T115" s="1">
        <v>0</v>
      </c>
      <c r="U115" s="40"/>
      <c r="V115" s="2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5"/>
      <c r="AM115" s="6"/>
    </row>
    <row r="116" spans="1:39" ht="38.25" x14ac:dyDescent="0.25">
      <c r="A116" s="28" t="s">
        <v>109</v>
      </c>
      <c r="B116" s="29" t="s">
        <v>110</v>
      </c>
      <c r="C116" s="26" t="s">
        <v>19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/>
      <c r="S116" s="2">
        <v>0</v>
      </c>
      <c r="T116" s="2">
        <v>0</v>
      </c>
      <c r="U116" s="41"/>
      <c r="V116" s="26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8"/>
      <c r="AM116" s="9"/>
    </row>
    <row r="117" spans="1:39" x14ac:dyDescent="0.25">
      <c r="A117" s="28" t="s">
        <v>122</v>
      </c>
      <c r="B117" s="36" t="s">
        <v>122</v>
      </c>
      <c r="C117" s="26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1"/>
      <c r="V117" s="26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8"/>
      <c r="AM117" s="9"/>
    </row>
    <row r="118" spans="1:39" ht="38.25" x14ac:dyDescent="0.25">
      <c r="A118" s="28" t="s">
        <v>111</v>
      </c>
      <c r="B118" s="29" t="s">
        <v>112</v>
      </c>
      <c r="C118" s="26" t="s">
        <v>19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/>
      <c r="S118" s="2">
        <v>0</v>
      </c>
      <c r="T118" s="2">
        <v>0</v>
      </c>
      <c r="U118" s="41"/>
      <c r="V118" s="26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8"/>
      <c r="AM118" s="9"/>
    </row>
    <row r="119" spans="1:39" x14ac:dyDescent="0.25">
      <c r="A119" s="28" t="s">
        <v>122</v>
      </c>
      <c r="B119" s="36" t="s">
        <v>122</v>
      </c>
      <c r="C119" s="26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41"/>
      <c r="V119" s="26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8"/>
      <c r="AM119" s="9"/>
    </row>
    <row r="120" spans="1:39" ht="25.5" x14ac:dyDescent="0.25">
      <c r="A120" s="34" t="s">
        <v>23</v>
      </c>
      <c r="B120" s="35" t="s">
        <v>113</v>
      </c>
      <c r="C120" s="24" t="s">
        <v>19</v>
      </c>
      <c r="D120" s="1">
        <f>SUM(D121:D127)</f>
        <v>1.4249000000000001</v>
      </c>
      <c r="E120" s="1">
        <f t="shared" ref="E120:Q120" si="37">SUM(E121:E127)</f>
        <v>0</v>
      </c>
      <c r="F120" s="1">
        <f t="shared" si="37"/>
        <v>1.4249000000000001</v>
      </c>
      <c r="G120" s="1">
        <f t="shared" si="37"/>
        <v>23.5395</v>
      </c>
      <c r="H120" s="1">
        <f t="shared" si="37"/>
        <v>23.539400000000001</v>
      </c>
      <c r="I120" s="1">
        <f t="shared" si="37"/>
        <v>23.198800000000002</v>
      </c>
      <c r="J120" s="1">
        <f t="shared" si="37"/>
        <v>2.8717999999999999</v>
      </c>
      <c r="K120" s="1">
        <f t="shared" si="37"/>
        <v>2.8717999999999999</v>
      </c>
      <c r="L120" s="1">
        <f t="shared" si="37"/>
        <v>5.6766000000000005</v>
      </c>
      <c r="M120" s="1">
        <f t="shared" si="37"/>
        <v>6.6585000000000001</v>
      </c>
      <c r="N120" s="1">
        <f t="shared" si="37"/>
        <v>7.5903999999999998</v>
      </c>
      <c r="O120" s="1">
        <f t="shared" si="37"/>
        <v>7.9184999999999999</v>
      </c>
      <c r="P120" s="1">
        <f t="shared" si="37"/>
        <v>7.4005999999999998</v>
      </c>
      <c r="Q120" s="1">
        <f t="shared" si="37"/>
        <v>5.75</v>
      </c>
      <c r="R120" s="1"/>
      <c r="S120" s="1">
        <f>SUM(S121:S127)</f>
        <v>0.34069999999999978</v>
      </c>
      <c r="T120" s="1">
        <f t="shared" ref="T120:T126" si="38">IF(ISERROR(I120-H120),"нд",I120-H120)</f>
        <v>-0.34059999999999846</v>
      </c>
      <c r="U120" s="40"/>
      <c r="V120" s="2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5"/>
      <c r="AM120" s="6"/>
    </row>
    <row r="121" spans="1:39" ht="25.5" x14ac:dyDescent="0.25">
      <c r="A121" s="30" t="s">
        <v>23</v>
      </c>
      <c r="B121" s="31" t="s">
        <v>160</v>
      </c>
      <c r="C121" s="32" t="s">
        <v>161</v>
      </c>
      <c r="D121" s="39">
        <v>1.2030000000000001</v>
      </c>
      <c r="E121" s="39">
        <v>0</v>
      </c>
      <c r="F121" s="39">
        <v>1.2030000000000001</v>
      </c>
      <c r="G121" s="39">
        <v>7.5846999999999998</v>
      </c>
      <c r="H121" s="39">
        <f t="shared" ref="H121:H126" si="39">IF(ISERROR(J121+L121+N121+P121),"нд",J121+L121+N121+P121)</f>
        <v>7.5846</v>
      </c>
      <c r="I121" s="39">
        <f t="shared" ref="I121:I126" si="40">K121+M121+O121+Q121</f>
        <v>7.7897999999999996</v>
      </c>
      <c r="J121" s="39">
        <v>0</v>
      </c>
      <c r="K121" s="39">
        <v>0</v>
      </c>
      <c r="L121" s="39">
        <v>5.2834000000000003</v>
      </c>
      <c r="M121" s="39">
        <v>6.6585000000000001</v>
      </c>
      <c r="N121" s="39">
        <v>1.1506000000000001</v>
      </c>
      <c r="O121" s="39">
        <v>1.1313</v>
      </c>
      <c r="P121" s="39">
        <v>1.1506000000000001</v>
      </c>
      <c r="Q121" s="39">
        <v>0</v>
      </c>
      <c r="R121" s="39" t="s">
        <v>123</v>
      </c>
      <c r="S121" s="39">
        <f t="shared" ref="S121:S126" si="41">IF(H121="нд","нд",G121-I121)</f>
        <v>-0.20509999999999984</v>
      </c>
      <c r="T121" s="39">
        <f t="shared" si="38"/>
        <v>0.2051999999999996</v>
      </c>
      <c r="U121" s="43">
        <f t="shared" ref="U121:U126" si="42">IF(T121="нд","нд",IFERROR(T121/H121*100,IF(I121&gt;0,100,0)))</f>
        <v>2.705482161221417</v>
      </c>
      <c r="V121" s="4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8"/>
      <c r="AM121" s="9"/>
    </row>
    <row r="122" spans="1:39" ht="25.5" x14ac:dyDescent="0.25">
      <c r="A122" s="30" t="s">
        <v>23</v>
      </c>
      <c r="B122" s="31" t="s">
        <v>178</v>
      </c>
      <c r="C122" s="32" t="s">
        <v>179</v>
      </c>
      <c r="D122" s="39">
        <v>9.8799999999999999E-2</v>
      </c>
      <c r="E122" s="39">
        <v>0</v>
      </c>
      <c r="F122" s="39">
        <v>9.8799999999999999E-2</v>
      </c>
      <c r="G122" s="39">
        <v>0.62990000000000002</v>
      </c>
      <c r="H122" s="39">
        <f t="shared" si="39"/>
        <v>0.62990000000000002</v>
      </c>
      <c r="I122" s="39">
        <f t="shared" si="40"/>
        <v>0.62890000000000001</v>
      </c>
      <c r="J122" s="39">
        <v>0</v>
      </c>
      <c r="K122" s="39">
        <v>0</v>
      </c>
      <c r="L122" s="39">
        <v>0</v>
      </c>
      <c r="M122" s="39">
        <v>0</v>
      </c>
      <c r="N122" s="39">
        <v>0.62990000000000002</v>
      </c>
      <c r="O122" s="39">
        <v>0.62890000000000001</v>
      </c>
      <c r="P122" s="39">
        <v>0</v>
      </c>
      <c r="Q122" s="39">
        <v>0</v>
      </c>
      <c r="R122" s="39" t="s">
        <v>123</v>
      </c>
      <c r="S122" s="39">
        <f t="shared" si="41"/>
        <v>1.0000000000000009E-3</v>
      </c>
      <c r="T122" s="39">
        <f t="shared" si="38"/>
        <v>-1.0000000000000009E-3</v>
      </c>
      <c r="U122" s="43">
        <f t="shared" si="42"/>
        <v>-0.1587553579933324</v>
      </c>
      <c r="V122" s="4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8"/>
      <c r="AM122" s="9"/>
    </row>
    <row r="123" spans="1:39" x14ac:dyDescent="0.25">
      <c r="A123" s="30" t="s">
        <v>23</v>
      </c>
      <c r="B123" s="31" t="s">
        <v>180</v>
      </c>
      <c r="C123" s="32" t="s">
        <v>181</v>
      </c>
      <c r="D123" s="39" t="s">
        <v>123</v>
      </c>
      <c r="E123" s="39">
        <v>0</v>
      </c>
      <c r="F123" s="39" t="s">
        <v>123</v>
      </c>
      <c r="G123" s="39">
        <v>6.25</v>
      </c>
      <c r="H123" s="39">
        <f t="shared" si="39"/>
        <v>6.25</v>
      </c>
      <c r="I123" s="39">
        <f t="shared" si="40"/>
        <v>5.75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6.25</v>
      </c>
      <c r="Q123" s="39">
        <v>5.75</v>
      </c>
      <c r="R123" s="39" t="s">
        <v>123</v>
      </c>
      <c r="S123" s="39">
        <f t="shared" si="41"/>
        <v>0.5</v>
      </c>
      <c r="T123" s="39">
        <f t="shared" si="38"/>
        <v>-0.5</v>
      </c>
      <c r="U123" s="43">
        <f t="shared" si="42"/>
        <v>-8</v>
      </c>
      <c r="V123" s="4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8"/>
      <c r="AM123" s="9"/>
    </row>
    <row r="124" spans="1:39" ht="25.5" x14ac:dyDescent="0.25">
      <c r="A124" s="30" t="s">
        <v>23</v>
      </c>
      <c r="B124" s="31" t="s">
        <v>182</v>
      </c>
      <c r="C124" s="32" t="s">
        <v>183</v>
      </c>
      <c r="D124" s="39" t="s">
        <v>123</v>
      </c>
      <c r="E124" s="39">
        <v>0</v>
      </c>
      <c r="F124" s="39" t="s">
        <v>123</v>
      </c>
      <c r="G124" s="39">
        <v>5.4166999999999996</v>
      </c>
      <c r="H124" s="39">
        <f t="shared" si="39"/>
        <v>5.4166999999999996</v>
      </c>
      <c r="I124" s="39">
        <f t="shared" si="40"/>
        <v>5.3083</v>
      </c>
      <c r="J124" s="39">
        <v>0</v>
      </c>
      <c r="K124" s="39">
        <v>0</v>
      </c>
      <c r="L124" s="39">
        <v>0</v>
      </c>
      <c r="M124" s="39">
        <v>0</v>
      </c>
      <c r="N124" s="39">
        <v>5.4166999999999996</v>
      </c>
      <c r="O124" s="39">
        <v>5.3083</v>
      </c>
      <c r="P124" s="39">
        <v>0</v>
      </c>
      <c r="Q124" s="39">
        <v>0</v>
      </c>
      <c r="R124" s="39" t="s">
        <v>123</v>
      </c>
      <c r="S124" s="39">
        <f t="shared" si="41"/>
        <v>0.10839999999999961</v>
      </c>
      <c r="T124" s="39">
        <f t="shared" si="38"/>
        <v>-0.10839999999999961</v>
      </c>
      <c r="U124" s="43">
        <f t="shared" si="42"/>
        <v>-2.0012184540402758</v>
      </c>
      <c r="V124" s="4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8"/>
      <c r="AM124" s="9"/>
    </row>
    <row r="125" spans="1:39" ht="25.5" x14ac:dyDescent="0.25">
      <c r="A125" s="30" t="s">
        <v>23</v>
      </c>
      <c r="B125" s="31" t="s">
        <v>184</v>
      </c>
      <c r="C125" s="32" t="s">
        <v>159</v>
      </c>
      <c r="D125" s="39">
        <v>0.1231</v>
      </c>
      <c r="E125" s="39">
        <v>0</v>
      </c>
      <c r="F125" s="39">
        <v>0.1231</v>
      </c>
      <c r="G125" s="39">
        <v>0.78639999999999999</v>
      </c>
      <c r="H125" s="39">
        <f t="shared" si="39"/>
        <v>0.78639999999999999</v>
      </c>
      <c r="I125" s="39">
        <f t="shared" si="40"/>
        <v>0.85</v>
      </c>
      <c r="J125" s="39">
        <v>0</v>
      </c>
      <c r="K125" s="39">
        <v>0</v>
      </c>
      <c r="L125" s="39">
        <v>0.39319999999999999</v>
      </c>
      <c r="M125" s="39">
        <v>0</v>
      </c>
      <c r="N125" s="39">
        <v>0.39319999999999999</v>
      </c>
      <c r="O125" s="39">
        <v>0.85</v>
      </c>
      <c r="P125" s="39">
        <v>0</v>
      </c>
      <c r="Q125" s="39">
        <v>0</v>
      </c>
      <c r="R125" s="39" t="s">
        <v>123</v>
      </c>
      <c r="S125" s="39">
        <f t="shared" si="41"/>
        <v>-6.359999999999999E-2</v>
      </c>
      <c r="T125" s="39">
        <f t="shared" si="38"/>
        <v>6.359999999999999E-2</v>
      </c>
      <c r="U125" s="43">
        <f t="shared" si="42"/>
        <v>8.0874872838250251</v>
      </c>
      <c r="V125" s="4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8"/>
      <c r="AM125" s="9"/>
    </row>
    <row r="126" spans="1:39" ht="25.5" x14ac:dyDescent="0.25">
      <c r="A126" s="30" t="s">
        <v>23</v>
      </c>
      <c r="B126" s="31" t="s">
        <v>137</v>
      </c>
      <c r="C126" s="32" t="s">
        <v>138</v>
      </c>
      <c r="D126" s="39" t="s">
        <v>123</v>
      </c>
      <c r="E126" s="39">
        <v>0</v>
      </c>
      <c r="F126" s="39" t="s">
        <v>123</v>
      </c>
      <c r="G126" s="39">
        <v>2.8717999999999999</v>
      </c>
      <c r="H126" s="39">
        <f t="shared" si="39"/>
        <v>2.8717999999999999</v>
      </c>
      <c r="I126" s="39">
        <f t="shared" si="40"/>
        <v>2.8717999999999999</v>
      </c>
      <c r="J126" s="39">
        <v>2.8717999999999999</v>
      </c>
      <c r="K126" s="39">
        <v>2.8717999999999999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 t="s">
        <v>123</v>
      </c>
      <c r="S126" s="39">
        <f t="shared" si="41"/>
        <v>0</v>
      </c>
      <c r="T126" s="39">
        <f t="shared" si="38"/>
        <v>0</v>
      </c>
      <c r="U126" s="43">
        <f t="shared" si="42"/>
        <v>0</v>
      </c>
      <c r="V126" s="4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8"/>
      <c r="AM126" s="9"/>
    </row>
    <row r="127" spans="1:39" x14ac:dyDescent="0.25">
      <c r="A127" s="28" t="s">
        <v>122</v>
      </c>
      <c r="B127" s="36" t="s">
        <v>122</v>
      </c>
      <c r="C127" s="37"/>
      <c r="D127" s="3"/>
      <c r="E127" s="3"/>
      <c r="F127" s="46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42"/>
      <c r="V127" s="37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1"/>
      <c r="AM127" s="12"/>
    </row>
    <row r="128" spans="1:39" ht="26.25" x14ac:dyDescent="0.25">
      <c r="A128" s="34" t="s">
        <v>24</v>
      </c>
      <c r="B128" s="38" t="s">
        <v>114</v>
      </c>
      <c r="C128" s="24" t="s">
        <v>19</v>
      </c>
      <c r="D128" s="1">
        <v>0</v>
      </c>
      <c r="E128" s="1">
        <v>0</v>
      </c>
      <c r="F128" s="24"/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/>
      <c r="S128" s="1">
        <v>0</v>
      </c>
      <c r="T128" s="1">
        <v>0</v>
      </c>
      <c r="U128" s="40"/>
      <c r="V128" s="2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5"/>
      <c r="AM128" s="6"/>
    </row>
    <row r="129" spans="1:39" x14ac:dyDescent="0.25">
      <c r="A129" s="28" t="s">
        <v>122</v>
      </c>
      <c r="B129" s="36" t="s">
        <v>122</v>
      </c>
      <c r="C129" s="37"/>
      <c r="D129" s="3"/>
      <c r="E129" s="3"/>
      <c r="F129" s="46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42"/>
      <c r="V129" s="37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1"/>
      <c r="AM129" s="12"/>
    </row>
    <row r="130" spans="1:39" ht="25.5" x14ac:dyDescent="0.25">
      <c r="A130" s="34" t="s">
        <v>115</v>
      </c>
      <c r="B130" s="35" t="s">
        <v>116</v>
      </c>
      <c r="C130" s="24" t="s">
        <v>19</v>
      </c>
      <c r="D130" s="1">
        <f>SUM(D131:D135)</f>
        <v>0</v>
      </c>
      <c r="E130" s="1">
        <f>SUM(E131:E135)</f>
        <v>0</v>
      </c>
      <c r="F130" s="24"/>
      <c r="G130" s="1">
        <f t="shared" ref="G130:Q130" si="43">SUM(G131:G135)</f>
        <v>10.610099999999999</v>
      </c>
      <c r="H130" s="1">
        <f t="shared" si="43"/>
        <v>10.610099999999999</v>
      </c>
      <c r="I130" s="1">
        <f t="shared" si="43"/>
        <v>10.741</v>
      </c>
      <c r="J130" s="1">
        <f t="shared" si="43"/>
        <v>8.7091999999999992</v>
      </c>
      <c r="K130" s="1">
        <f t="shared" si="43"/>
        <v>8.782</v>
      </c>
      <c r="L130" s="1">
        <f t="shared" si="43"/>
        <v>0</v>
      </c>
      <c r="M130" s="1">
        <f t="shared" si="43"/>
        <v>0</v>
      </c>
      <c r="N130" s="1">
        <f t="shared" si="43"/>
        <v>0</v>
      </c>
      <c r="O130" s="1">
        <f t="shared" si="43"/>
        <v>0.52939999999999998</v>
      </c>
      <c r="P130" s="1">
        <f t="shared" si="43"/>
        <v>1.9009</v>
      </c>
      <c r="Q130" s="1">
        <f t="shared" si="43"/>
        <v>1.4296</v>
      </c>
      <c r="R130" s="1"/>
      <c r="S130" s="1">
        <f>SUM(S131:S135)</f>
        <v>-0.13090000000000013</v>
      </c>
      <c r="T130" s="1">
        <f>IF(ISERROR(I130-H130),"нд",I130-H130)</f>
        <v>0.13090000000000046</v>
      </c>
      <c r="U130" s="40"/>
      <c r="V130" s="2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5"/>
      <c r="AM130" s="6"/>
    </row>
    <row r="131" spans="1:39" x14ac:dyDescent="0.25">
      <c r="A131" s="30" t="s">
        <v>115</v>
      </c>
      <c r="B131" s="33" t="s">
        <v>117</v>
      </c>
      <c r="C131" s="32" t="s">
        <v>25</v>
      </c>
      <c r="D131" s="39" t="s">
        <v>123</v>
      </c>
      <c r="E131" s="39">
        <v>0</v>
      </c>
      <c r="F131" s="39" t="s">
        <v>123</v>
      </c>
      <c r="G131" s="39">
        <v>0.2147</v>
      </c>
      <c r="H131" s="39">
        <f>IF(ISERROR(J131+L131+N131+P131),"нд",J131+L131+N131+P131)</f>
        <v>0.2147</v>
      </c>
      <c r="I131" s="39">
        <f>K131+M131+O131+Q131</f>
        <v>0.21460000000000001</v>
      </c>
      <c r="J131" s="39">
        <v>0</v>
      </c>
      <c r="K131" s="39">
        <v>7.2800000000000004E-2</v>
      </c>
      <c r="L131" s="39">
        <v>0</v>
      </c>
      <c r="M131" s="39">
        <v>0</v>
      </c>
      <c r="N131" s="39">
        <v>0</v>
      </c>
      <c r="O131" s="39">
        <v>0</v>
      </c>
      <c r="P131" s="39">
        <v>0.2147</v>
      </c>
      <c r="Q131" s="39">
        <v>0.14180000000000001</v>
      </c>
      <c r="R131" s="39" t="s">
        <v>123</v>
      </c>
      <c r="S131" s="39">
        <f>IF(H131="нд","нд",G131-I131)</f>
        <v>9.9999999999988987E-5</v>
      </c>
      <c r="T131" s="39">
        <f>IF(ISERROR(I131-H131),"нд",I131-H131)</f>
        <v>-9.9999999999988987E-5</v>
      </c>
      <c r="U131" s="43">
        <f>IF(T131="нд","нд",IFERROR(T131/H131*100,IF(I131&gt;0,100,0)))</f>
        <v>-4.6576618537489047E-2</v>
      </c>
      <c r="V131" s="4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8"/>
      <c r="AM131" s="9"/>
    </row>
    <row r="132" spans="1:39" x14ac:dyDescent="0.25">
      <c r="A132" s="30" t="s">
        <v>115</v>
      </c>
      <c r="B132" s="31" t="s">
        <v>185</v>
      </c>
      <c r="C132" s="32" t="s">
        <v>186</v>
      </c>
      <c r="D132" s="32" t="s">
        <v>123</v>
      </c>
      <c r="E132" s="39">
        <v>0</v>
      </c>
      <c r="F132" s="32" t="s">
        <v>123</v>
      </c>
      <c r="G132" s="39">
        <v>0.53669999999999995</v>
      </c>
      <c r="H132" s="39">
        <f>IF(ISERROR(J132+L132+N132+P132),"нд",J132+L132+N132+P132)</f>
        <v>0.53669999999999995</v>
      </c>
      <c r="I132" s="39">
        <f>K132+M132+O132+Q132</f>
        <v>0.52939999999999998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0.52939999999999998</v>
      </c>
      <c r="P132" s="39">
        <v>0.53669999999999995</v>
      </c>
      <c r="Q132" s="39">
        <v>0</v>
      </c>
      <c r="R132" s="32" t="s">
        <v>123</v>
      </c>
      <c r="S132" s="39">
        <f>IF(H132="нд","нд",G132-I132)</f>
        <v>7.2999999999999732E-3</v>
      </c>
      <c r="T132" s="39">
        <f>IF(ISERROR(I132-H132),"нд",I132-H132)</f>
        <v>-7.2999999999999732E-3</v>
      </c>
      <c r="U132" s="43">
        <f>IF(T132="нд","нд",IFERROR(T132/H132*100,IF(I132&gt;0,100,0)))</f>
        <v>-1.360163964971115</v>
      </c>
      <c r="V132" s="4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8"/>
      <c r="AM132" s="9"/>
    </row>
    <row r="133" spans="1:39" x14ac:dyDescent="0.25">
      <c r="A133" s="30" t="s">
        <v>115</v>
      </c>
      <c r="B133" s="31" t="s">
        <v>139</v>
      </c>
      <c r="C133" s="32" t="s">
        <v>140</v>
      </c>
      <c r="D133" s="32" t="s">
        <v>123</v>
      </c>
      <c r="E133" s="39">
        <v>0</v>
      </c>
      <c r="F133" s="32" t="s">
        <v>123</v>
      </c>
      <c r="G133" s="39">
        <v>8.7091999999999992</v>
      </c>
      <c r="H133" s="39">
        <f>IF(ISERROR(J133+L133+N133+P133),"нд",J133+L133+N133+P133)</f>
        <v>8.7091999999999992</v>
      </c>
      <c r="I133" s="39">
        <f>K133+M133+O133+Q133</f>
        <v>8.7091999999999992</v>
      </c>
      <c r="J133" s="39">
        <v>8.7091999999999992</v>
      </c>
      <c r="K133" s="39">
        <v>8.7091999999999992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39">
        <v>0</v>
      </c>
      <c r="R133" s="32" t="s">
        <v>123</v>
      </c>
      <c r="S133" s="39">
        <f>IF(H133="нд","нд",G133-I133)</f>
        <v>0</v>
      </c>
      <c r="T133" s="39">
        <f>IF(ISERROR(I133-H133),"нд",I133-H133)</f>
        <v>0</v>
      </c>
      <c r="U133" s="43">
        <f>IF(T133="нд","нд",IFERROR(T133/H133*100,IF(I133&gt;0,100,0)))</f>
        <v>0</v>
      </c>
      <c r="V133" s="4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8"/>
      <c r="AM133" s="9"/>
    </row>
    <row r="134" spans="1:39" ht="25.5" x14ac:dyDescent="0.25">
      <c r="A134" s="30" t="s">
        <v>115</v>
      </c>
      <c r="B134" s="33" t="s">
        <v>187</v>
      </c>
      <c r="C134" s="32" t="s">
        <v>188</v>
      </c>
      <c r="D134" s="32" t="s">
        <v>123</v>
      </c>
      <c r="E134" s="39">
        <v>0</v>
      </c>
      <c r="F134" s="32" t="s">
        <v>123</v>
      </c>
      <c r="G134" s="39">
        <v>1.1495</v>
      </c>
      <c r="H134" s="39">
        <f>IF(ISERROR(J134+L134+N134+P134),"нд",J134+L134+N134+P134)</f>
        <v>1.1495</v>
      </c>
      <c r="I134" s="39">
        <f>K134+M134+O134+Q134</f>
        <v>1.2878000000000001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1.1495</v>
      </c>
      <c r="Q134" s="39">
        <v>1.2878000000000001</v>
      </c>
      <c r="R134" s="32" t="s">
        <v>123</v>
      </c>
      <c r="S134" s="39">
        <f>IF(H134="нд","нд",G134-I134)</f>
        <v>-0.13830000000000009</v>
      </c>
      <c r="T134" s="39">
        <f>IF(ISERROR(I134-H134),"нд",I134-H134)</f>
        <v>0.13830000000000009</v>
      </c>
      <c r="U134" s="43">
        <f>IF(T134="нд","нд",IFERROR(T134/H134*100,IF(I134&gt;0,100,0)))</f>
        <v>12.031317964332326</v>
      </c>
      <c r="V134" s="47" t="s">
        <v>191</v>
      </c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8"/>
      <c r="AM134" s="9"/>
    </row>
    <row r="135" spans="1:39" x14ac:dyDescent="0.25">
      <c r="A135" s="28" t="s">
        <v>122</v>
      </c>
      <c r="B135" s="36" t="s">
        <v>122</v>
      </c>
      <c r="C135" s="37"/>
      <c r="D135" s="3"/>
      <c r="E135" s="3"/>
      <c r="F135" s="46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42"/>
      <c r="V135" s="37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1"/>
      <c r="AM135" s="12"/>
    </row>
    <row r="136" spans="1:39" x14ac:dyDescent="0.25"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</row>
  </sheetData>
  <mergeCells count="24">
    <mergeCell ref="V15:V17"/>
    <mergeCell ref="F16:F17"/>
    <mergeCell ref="P16:Q16"/>
    <mergeCell ref="R16:R17"/>
    <mergeCell ref="S16:S17"/>
    <mergeCell ref="F15:G15"/>
    <mergeCell ref="H15:Q15"/>
    <mergeCell ref="R15:S15"/>
    <mergeCell ref="T15:U16"/>
    <mergeCell ref="N16:O16"/>
    <mergeCell ref="G16:G17"/>
    <mergeCell ref="H16:I16"/>
    <mergeCell ref="J16:K16"/>
    <mergeCell ref="L16:M16"/>
    <mergeCell ref="A15:A17"/>
    <mergeCell ref="B15:B17"/>
    <mergeCell ref="C15:C17"/>
    <mergeCell ref="D15:D17"/>
    <mergeCell ref="E15:E17"/>
    <mergeCell ref="A12:V12"/>
    <mergeCell ref="A10:V10"/>
    <mergeCell ref="A7:V7"/>
    <mergeCell ref="A4:V4"/>
    <mergeCell ref="A5:V5"/>
  </mergeCells>
  <conditionalFormatting sqref="D135:U135 D127:U130 D95:U120 D131:G131 W19:AL67 W79:AL83 D79:U83 W127:AL131 D89:U93 D66:F67 D121:G121 W89:AL121 G94:U94 W133:AL135 D133:G134 D19:U65">
    <cfRule type="cellIs" dxfId="170" priority="271" operator="equal">
      <formula>0</formula>
    </cfRule>
  </conditionalFormatting>
  <conditionalFormatting sqref="J131:K131 J134:K134 J121:K121 J66:J67 K133 M66:R67 N133:Q134 N131:R131 M121:R121">
    <cfRule type="cellIs" dxfId="169" priority="269" operator="equal">
      <formula>0</formula>
    </cfRule>
  </conditionalFormatting>
  <conditionalFormatting sqref="T66:T67">
    <cfRule type="cellIs" dxfId="168" priority="253" operator="equal">
      <formula>0</formula>
    </cfRule>
  </conditionalFormatting>
  <conditionalFormatting sqref="U66:U67">
    <cfRule type="cellIs" dxfId="167" priority="252" operator="equal">
      <formula>0</formula>
    </cfRule>
  </conditionalFormatting>
  <conditionalFormatting sqref="T121">
    <cfRule type="cellIs" dxfId="166" priority="243" operator="equal">
      <formula>0</formula>
    </cfRule>
  </conditionalFormatting>
  <conditionalFormatting sqref="U121">
    <cfRule type="cellIs" dxfId="165" priority="242" operator="equal">
      <formula>0</formula>
    </cfRule>
  </conditionalFormatting>
  <conditionalFormatting sqref="T131 T133:T134">
    <cfRule type="cellIs" dxfId="164" priority="241" operator="equal">
      <formula>0</formula>
    </cfRule>
  </conditionalFormatting>
  <conditionalFormatting sqref="U131 U133:U134">
    <cfRule type="cellIs" dxfId="163" priority="240" operator="equal">
      <formula>0</formula>
    </cfRule>
  </conditionalFormatting>
  <conditionalFormatting sqref="H66:I67">
    <cfRule type="cellIs" dxfId="162" priority="238" operator="equal">
      <formula>0</formula>
    </cfRule>
  </conditionalFormatting>
  <conditionalFormatting sqref="H121:I121">
    <cfRule type="cellIs" dxfId="161" priority="232" operator="equal">
      <formula>0</formula>
    </cfRule>
  </conditionalFormatting>
  <conditionalFormatting sqref="H131:I131 H133:I134">
    <cfRule type="cellIs" dxfId="160" priority="231" operator="equal">
      <formula>0</formula>
    </cfRule>
  </conditionalFormatting>
  <conditionalFormatting sqref="S66:S67">
    <cfRule type="cellIs" dxfId="159" priority="229" operator="equal">
      <formula>0</formula>
    </cfRule>
  </conditionalFormatting>
  <conditionalFormatting sqref="S121">
    <cfRule type="cellIs" dxfId="158" priority="223" operator="equal">
      <formula>0</formula>
    </cfRule>
  </conditionalFormatting>
  <conditionalFormatting sqref="S131 S133:S134">
    <cfRule type="cellIs" dxfId="157" priority="222" operator="equal">
      <formula>0</formula>
    </cfRule>
  </conditionalFormatting>
  <conditionalFormatting sqref="R133:R134">
    <cfRule type="cellIs" dxfId="156" priority="212" operator="equal">
      <formula>0</formula>
    </cfRule>
  </conditionalFormatting>
  <conditionalFormatting sqref="J133">
    <cfRule type="cellIs" dxfId="155" priority="197" operator="equal">
      <formula>0</formula>
    </cfRule>
  </conditionalFormatting>
  <conditionalFormatting sqref="G66:G67">
    <cfRule type="cellIs" dxfId="154" priority="196" operator="equal">
      <formula>0</formula>
    </cfRule>
  </conditionalFormatting>
  <conditionalFormatting sqref="W68:AL69 D68:F69">
    <cfRule type="cellIs" dxfId="153" priority="194" operator="equal">
      <formula>0</formula>
    </cfRule>
  </conditionalFormatting>
  <conditionalFormatting sqref="J68:J69 M68:R69">
    <cfRule type="cellIs" dxfId="152" priority="193" operator="equal">
      <formula>0</formula>
    </cfRule>
  </conditionalFormatting>
  <conditionalFormatting sqref="T68:T69">
    <cfRule type="cellIs" dxfId="151" priority="192" operator="equal">
      <formula>0</formula>
    </cfRule>
  </conditionalFormatting>
  <conditionalFormatting sqref="U68:U69">
    <cfRule type="cellIs" dxfId="150" priority="191" operator="equal">
      <formula>0</formula>
    </cfRule>
  </conditionalFormatting>
  <conditionalFormatting sqref="H68:I69">
    <cfRule type="cellIs" dxfId="149" priority="190" operator="equal">
      <formula>0</formula>
    </cfRule>
  </conditionalFormatting>
  <conditionalFormatting sqref="S68:S69">
    <cfRule type="cellIs" dxfId="148" priority="189" operator="equal">
      <formula>0</formula>
    </cfRule>
  </conditionalFormatting>
  <conditionalFormatting sqref="G68:G69">
    <cfRule type="cellIs" dxfId="147" priority="188" operator="equal">
      <formula>0</formula>
    </cfRule>
  </conditionalFormatting>
  <conditionalFormatting sqref="W70:AL70 D70:F70 D75:F75 W75:AL75">
    <cfRule type="cellIs" dxfId="146" priority="187" operator="equal">
      <formula>0</formula>
    </cfRule>
  </conditionalFormatting>
  <conditionalFormatting sqref="J70 M70:R70 M75:R75 J75">
    <cfRule type="cellIs" dxfId="145" priority="186" operator="equal">
      <formula>0</formula>
    </cfRule>
  </conditionalFormatting>
  <conditionalFormatting sqref="T70 T75">
    <cfRule type="cellIs" dxfId="144" priority="185" operator="equal">
      <formula>0</formula>
    </cfRule>
  </conditionalFormatting>
  <conditionalFormatting sqref="U70 U75">
    <cfRule type="cellIs" dxfId="143" priority="184" operator="equal">
      <formula>0</formula>
    </cfRule>
  </conditionalFormatting>
  <conditionalFormatting sqref="H70:I70 H75:I75">
    <cfRule type="cellIs" dxfId="142" priority="183" operator="equal">
      <formula>0</formula>
    </cfRule>
  </conditionalFormatting>
  <conditionalFormatting sqref="S70 S75">
    <cfRule type="cellIs" dxfId="141" priority="182" operator="equal">
      <formula>0</formula>
    </cfRule>
  </conditionalFormatting>
  <conditionalFormatting sqref="G70 G75">
    <cfRule type="cellIs" dxfId="140" priority="181" operator="equal">
      <formula>0</formula>
    </cfRule>
  </conditionalFormatting>
  <conditionalFormatting sqref="W76:AL77 D76:F77">
    <cfRule type="cellIs" dxfId="139" priority="180" operator="equal">
      <formula>0</formula>
    </cfRule>
  </conditionalFormatting>
  <conditionalFormatting sqref="J76:J77 M76:R77">
    <cfRule type="cellIs" dxfId="138" priority="179" operator="equal">
      <formula>0</formula>
    </cfRule>
  </conditionalFormatting>
  <conditionalFormatting sqref="T76:T77">
    <cfRule type="cellIs" dxfId="137" priority="178" operator="equal">
      <formula>0</formula>
    </cfRule>
  </conditionalFormatting>
  <conditionalFormatting sqref="U76:U77">
    <cfRule type="cellIs" dxfId="136" priority="177" operator="equal">
      <formula>0</formula>
    </cfRule>
  </conditionalFormatting>
  <conditionalFormatting sqref="H76:I77">
    <cfRule type="cellIs" dxfId="135" priority="176" operator="equal">
      <formula>0</formula>
    </cfRule>
  </conditionalFormatting>
  <conditionalFormatting sqref="S76:S77">
    <cfRule type="cellIs" dxfId="134" priority="175" operator="equal">
      <formula>0</formula>
    </cfRule>
  </conditionalFormatting>
  <conditionalFormatting sqref="G76:G77">
    <cfRule type="cellIs" dxfId="133" priority="174" operator="equal">
      <formula>0</formula>
    </cfRule>
  </conditionalFormatting>
  <conditionalFormatting sqref="W78:AL78 D78:F78">
    <cfRule type="cellIs" dxfId="132" priority="173" operator="equal">
      <formula>0</formula>
    </cfRule>
  </conditionalFormatting>
  <conditionalFormatting sqref="J78 M78:R78">
    <cfRule type="cellIs" dxfId="131" priority="172" operator="equal">
      <formula>0</formula>
    </cfRule>
  </conditionalFormatting>
  <conditionalFormatting sqref="T78">
    <cfRule type="cellIs" dxfId="130" priority="171" operator="equal">
      <formula>0</formula>
    </cfRule>
  </conditionalFormatting>
  <conditionalFormatting sqref="U78">
    <cfRule type="cellIs" dxfId="129" priority="170" operator="equal">
      <formula>0</formula>
    </cfRule>
  </conditionalFormatting>
  <conditionalFormatting sqref="H78:I78">
    <cfRule type="cellIs" dxfId="128" priority="169" operator="equal">
      <formula>0</formula>
    </cfRule>
  </conditionalFormatting>
  <conditionalFormatting sqref="S78">
    <cfRule type="cellIs" dxfId="127" priority="168" operator="equal">
      <formula>0</formula>
    </cfRule>
  </conditionalFormatting>
  <conditionalFormatting sqref="G78">
    <cfRule type="cellIs" dxfId="126" priority="167" operator="equal">
      <formula>0</formula>
    </cfRule>
  </conditionalFormatting>
  <conditionalFormatting sqref="L66 L70">
    <cfRule type="cellIs" dxfId="125" priority="147" operator="equal">
      <formula>0</formula>
    </cfRule>
  </conditionalFormatting>
  <conditionalFormatting sqref="L68:L69">
    <cfRule type="cellIs" dxfId="124" priority="146" operator="equal">
      <formula>0</formula>
    </cfRule>
  </conditionalFormatting>
  <conditionalFormatting sqref="L76">
    <cfRule type="cellIs" dxfId="123" priority="145" operator="equal">
      <formula>0</formula>
    </cfRule>
  </conditionalFormatting>
  <conditionalFormatting sqref="L78">
    <cfRule type="cellIs" dxfId="122" priority="144" operator="equal">
      <formula>0</formula>
    </cfRule>
  </conditionalFormatting>
  <conditionalFormatting sqref="L77">
    <cfRule type="cellIs" dxfId="121" priority="143" operator="equal">
      <formula>0</formula>
    </cfRule>
  </conditionalFormatting>
  <conditionalFormatting sqref="L67 L75">
    <cfRule type="cellIs" dxfId="120" priority="142" operator="equal">
      <formula>0</formula>
    </cfRule>
  </conditionalFormatting>
  <conditionalFormatting sqref="K68:K69">
    <cfRule type="cellIs" dxfId="119" priority="140" operator="equal">
      <formula>0</formula>
    </cfRule>
  </conditionalFormatting>
  <conditionalFormatting sqref="K76">
    <cfRule type="cellIs" dxfId="118" priority="139" operator="equal">
      <formula>0</formula>
    </cfRule>
  </conditionalFormatting>
  <conditionalFormatting sqref="K78">
    <cfRule type="cellIs" dxfId="117" priority="138" operator="equal">
      <formula>0</formula>
    </cfRule>
  </conditionalFormatting>
  <conditionalFormatting sqref="K77">
    <cfRule type="cellIs" dxfId="116" priority="137" operator="equal">
      <formula>0</formula>
    </cfRule>
  </conditionalFormatting>
  <conditionalFormatting sqref="K67 K75">
    <cfRule type="cellIs" dxfId="115" priority="136" operator="equal">
      <formula>0</formula>
    </cfRule>
  </conditionalFormatting>
  <conditionalFormatting sqref="W84:AL84 D84:F84">
    <cfRule type="cellIs" dxfId="114" priority="128" operator="equal">
      <formula>0</formula>
    </cfRule>
  </conditionalFormatting>
  <conditionalFormatting sqref="K66 K70">
    <cfRule type="cellIs" dxfId="113" priority="141" operator="equal">
      <formula>0</formula>
    </cfRule>
  </conditionalFormatting>
  <conditionalFormatting sqref="T87">
    <cfRule type="cellIs" dxfId="112" priority="119" operator="equal">
      <formula>0</formula>
    </cfRule>
  </conditionalFormatting>
  <conditionalFormatting sqref="U87">
    <cfRule type="cellIs" dxfId="111" priority="118" operator="equal">
      <formula>0</formula>
    </cfRule>
  </conditionalFormatting>
  <conditionalFormatting sqref="H87:I87">
    <cfRule type="cellIs" dxfId="110" priority="117" operator="equal">
      <formula>0</formula>
    </cfRule>
  </conditionalFormatting>
  <conditionalFormatting sqref="S87">
    <cfRule type="cellIs" dxfId="109" priority="116" operator="equal">
      <formula>0</formula>
    </cfRule>
  </conditionalFormatting>
  <conditionalFormatting sqref="G87">
    <cfRule type="cellIs" dxfId="108" priority="115" operator="equal">
      <formula>0</formula>
    </cfRule>
  </conditionalFormatting>
  <conditionalFormatting sqref="G85">
    <cfRule type="cellIs" dxfId="107" priority="101" operator="equal">
      <formula>0</formula>
    </cfRule>
  </conditionalFormatting>
  <conditionalFormatting sqref="G84">
    <cfRule type="cellIs" dxfId="106" priority="122" operator="equal">
      <formula>0</formula>
    </cfRule>
  </conditionalFormatting>
  <conditionalFormatting sqref="G88">
    <cfRule type="cellIs" dxfId="105" priority="108" operator="equal">
      <formula>0</formula>
    </cfRule>
  </conditionalFormatting>
  <conditionalFormatting sqref="G86">
    <cfRule type="cellIs" dxfId="104" priority="94" operator="equal">
      <formula>0</formula>
    </cfRule>
  </conditionalFormatting>
  <conditionalFormatting sqref="S123">
    <cfRule type="cellIs" dxfId="103" priority="80" operator="equal">
      <formula>0</formula>
    </cfRule>
  </conditionalFormatting>
  <conditionalFormatting sqref="W88:AL88 D88:F88">
    <cfRule type="cellIs" dxfId="102" priority="114" operator="equal">
      <formula>0</formula>
    </cfRule>
  </conditionalFormatting>
  <conditionalFormatting sqref="T85">
    <cfRule type="cellIs" dxfId="101" priority="105" operator="equal">
      <formula>0</formula>
    </cfRule>
  </conditionalFormatting>
  <conditionalFormatting sqref="U85">
    <cfRule type="cellIs" dxfId="100" priority="104" operator="equal">
      <formula>0</formula>
    </cfRule>
  </conditionalFormatting>
  <conditionalFormatting sqref="H85:I85">
    <cfRule type="cellIs" dxfId="99" priority="103" operator="equal">
      <formula>0</formula>
    </cfRule>
  </conditionalFormatting>
  <conditionalFormatting sqref="S85">
    <cfRule type="cellIs" dxfId="98" priority="102" operator="equal">
      <formula>0</formula>
    </cfRule>
  </conditionalFormatting>
  <conditionalFormatting sqref="W86:AL86 D86:F86">
    <cfRule type="cellIs" dxfId="97" priority="100" operator="equal">
      <formula>0</formula>
    </cfRule>
  </conditionalFormatting>
  <conditionalFormatting sqref="J84:R84">
    <cfRule type="cellIs" dxfId="96" priority="127" operator="equal">
      <formula>0</formula>
    </cfRule>
  </conditionalFormatting>
  <conditionalFormatting sqref="T84">
    <cfRule type="cellIs" dxfId="95" priority="126" operator="equal">
      <formula>0</formula>
    </cfRule>
  </conditionalFormatting>
  <conditionalFormatting sqref="U84">
    <cfRule type="cellIs" dxfId="94" priority="125" operator="equal">
      <formula>0</formula>
    </cfRule>
  </conditionalFormatting>
  <conditionalFormatting sqref="H84:I84">
    <cfRule type="cellIs" dxfId="93" priority="124" operator="equal">
      <formula>0</formula>
    </cfRule>
  </conditionalFormatting>
  <conditionalFormatting sqref="S84">
    <cfRule type="cellIs" dxfId="92" priority="123" operator="equal">
      <formula>0</formula>
    </cfRule>
  </conditionalFormatting>
  <conditionalFormatting sqref="W87:AL87 D87:F87">
    <cfRule type="cellIs" dxfId="91" priority="121" operator="equal">
      <formula>0</formula>
    </cfRule>
  </conditionalFormatting>
  <conditionalFormatting sqref="U86">
    <cfRule type="cellIs" dxfId="90" priority="97" operator="equal">
      <formula>0</formula>
    </cfRule>
  </conditionalFormatting>
  <conditionalFormatting sqref="H86:I86">
    <cfRule type="cellIs" dxfId="89" priority="96" operator="equal">
      <formula>0</formula>
    </cfRule>
  </conditionalFormatting>
  <conditionalFormatting sqref="S86">
    <cfRule type="cellIs" dxfId="88" priority="95" operator="equal">
      <formula>0</formula>
    </cfRule>
  </conditionalFormatting>
  <conditionalFormatting sqref="J87:R87">
    <cfRule type="cellIs" dxfId="87" priority="120" operator="equal">
      <formula>0</formula>
    </cfRule>
  </conditionalFormatting>
  <conditionalFormatting sqref="J88:R88">
    <cfRule type="cellIs" dxfId="86" priority="113" operator="equal">
      <formula>0</formula>
    </cfRule>
  </conditionalFormatting>
  <conditionalFormatting sqref="T88">
    <cfRule type="cellIs" dxfId="85" priority="112" operator="equal">
      <formula>0</formula>
    </cfRule>
  </conditionalFormatting>
  <conditionalFormatting sqref="U88">
    <cfRule type="cellIs" dxfId="84" priority="111" operator="equal">
      <formula>0</formula>
    </cfRule>
  </conditionalFormatting>
  <conditionalFormatting sqref="H88:I88">
    <cfRule type="cellIs" dxfId="83" priority="110" operator="equal">
      <formula>0</formula>
    </cfRule>
  </conditionalFormatting>
  <conditionalFormatting sqref="S88">
    <cfRule type="cellIs" dxfId="82" priority="109" operator="equal">
      <formula>0</formula>
    </cfRule>
  </conditionalFormatting>
  <conditionalFormatting sqref="W85:AL85 D85:F85">
    <cfRule type="cellIs" dxfId="81" priority="107" operator="equal">
      <formula>0</formula>
    </cfRule>
  </conditionalFormatting>
  <conditionalFormatting sqref="J85:R85">
    <cfRule type="cellIs" dxfId="80" priority="106" operator="equal">
      <formula>0</formula>
    </cfRule>
  </conditionalFormatting>
  <conditionalFormatting sqref="J86:R86">
    <cfRule type="cellIs" dxfId="79" priority="99" operator="equal">
      <formula>0</formula>
    </cfRule>
  </conditionalFormatting>
  <conditionalFormatting sqref="T86">
    <cfRule type="cellIs" dxfId="78" priority="98" operator="equal">
      <formula>0</formula>
    </cfRule>
  </conditionalFormatting>
  <conditionalFormatting sqref="D123:G123 W123:AL123">
    <cfRule type="cellIs" dxfId="77" priority="85" operator="equal">
      <formula>0</formula>
    </cfRule>
  </conditionalFormatting>
  <conditionalFormatting sqref="J123:O123 Q123:R123">
    <cfRule type="cellIs" dxfId="76" priority="84" operator="equal">
      <formula>0</formula>
    </cfRule>
  </conditionalFormatting>
  <conditionalFormatting sqref="T123">
    <cfRule type="cellIs" dxfId="75" priority="83" operator="equal">
      <formula>0</formula>
    </cfRule>
  </conditionalFormatting>
  <conditionalFormatting sqref="U123">
    <cfRule type="cellIs" dxfId="74" priority="82" operator="equal">
      <formula>0</formula>
    </cfRule>
  </conditionalFormatting>
  <conditionalFormatting sqref="H123:I123">
    <cfRule type="cellIs" dxfId="73" priority="81" operator="equal">
      <formula>0</formula>
    </cfRule>
  </conditionalFormatting>
  <conditionalFormatting sqref="S122">
    <cfRule type="cellIs" dxfId="72" priority="74" operator="equal">
      <formula>0</formula>
    </cfRule>
  </conditionalFormatting>
  <conditionalFormatting sqref="D122:G122 W122:AL122">
    <cfRule type="cellIs" dxfId="71" priority="79" operator="equal">
      <formula>0</formula>
    </cfRule>
  </conditionalFormatting>
  <conditionalFormatting sqref="J122 L122:R122">
    <cfRule type="cellIs" dxfId="70" priority="78" operator="equal">
      <formula>0</formula>
    </cfRule>
  </conditionalFormatting>
  <conditionalFormatting sqref="T122">
    <cfRule type="cellIs" dxfId="69" priority="77" operator="equal">
      <formula>0</formula>
    </cfRule>
  </conditionalFormatting>
  <conditionalFormatting sqref="U122">
    <cfRule type="cellIs" dxfId="68" priority="76" operator="equal">
      <formula>0</formula>
    </cfRule>
  </conditionalFormatting>
  <conditionalFormatting sqref="H122:I122">
    <cfRule type="cellIs" dxfId="67" priority="75" operator="equal">
      <formula>0</formula>
    </cfRule>
  </conditionalFormatting>
  <conditionalFormatting sqref="L131:M131 L133:M134">
    <cfRule type="cellIs" dxfId="66" priority="73" operator="equal">
      <formula>0</formula>
    </cfRule>
  </conditionalFormatting>
  <conditionalFormatting sqref="K122">
    <cfRule type="cellIs" dxfId="65" priority="68" operator="equal">
      <formula>0</formula>
    </cfRule>
  </conditionalFormatting>
  <conditionalFormatting sqref="L121">
    <cfRule type="cellIs" dxfId="64" priority="67" operator="equal">
      <formula>0</formula>
    </cfRule>
  </conditionalFormatting>
  <conditionalFormatting sqref="E94">
    <cfRule type="cellIs" dxfId="63" priority="65" operator="equal">
      <formula>0</formula>
    </cfRule>
  </conditionalFormatting>
  <conditionalFormatting sqref="F94">
    <cfRule type="cellIs" dxfId="62" priority="64" operator="equal">
      <formula>0</formula>
    </cfRule>
  </conditionalFormatting>
  <conditionalFormatting sqref="D94">
    <cfRule type="cellIs" dxfId="61" priority="63" operator="equal">
      <formula>0</formula>
    </cfRule>
  </conditionalFormatting>
  <conditionalFormatting sqref="D71:F71 W71:AL71">
    <cfRule type="cellIs" dxfId="60" priority="62" operator="equal">
      <formula>0</formula>
    </cfRule>
  </conditionalFormatting>
  <conditionalFormatting sqref="M71:R71 J71">
    <cfRule type="cellIs" dxfId="59" priority="61" operator="equal">
      <formula>0</formula>
    </cfRule>
  </conditionalFormatting>
  <conditionalFormatting sqref="T71">
    <cfRule type="cellIs" dxfId="58" priority="60" operator="equal">
      <formula>0</formula>
    </cfRule>
  </conditionalFormatting>
  <conditionalFormatting sqref="U71">
    <cfRule type="cellIs" dxfId="57" priority="59" operator="equal">
      <formula>0</formula>
    </cfRule>
  </conditionalFormatting>
  <conditionalFormatting sqref="H71:I71">
    <cfRule type="cellIs" dxfId="56" priority="58" operator="equal">
      <formula>0</formula>
    </cfRule>
  </conditionalFormatting>
  <conditionalFormatting sqref="S71">
    <cfRule type="cellIs" dxfId="55" priority="57" operator="equal">
      <formula>0</formula>
    </cfRule>
  </conditionalFormatting>
  <conditionalFormatting sqref="G71">
    <cfRule type="cellIs" dxfId="54" priority="56" operator="equal">
      <formula>0</formula>
    </cfRule>
  </conditionalFormatting>
  <conditionalFormatting sqref="W72:AL73 D72:F73">
    <cfRule type="cellIs" dxfId="53" priority="55" operator="equal">
      <formula>0</formula>
    </cfRule>
  </conditionalFormatting>
  <conditionalFormatting sqref="J72:J73 M72:R73">
    <cfRule type="cellIs" dxfId="52" priority="54" operator="equal">
      <formula>0</formula>
    </cfRule>
  </conditionalFormatting>
  <conditionalFormatting sqref="T72:T73">
    <cfRule type="cellIs" dxfId="51" priority="53" operator="equal">
      <formula>0</formula>
    </cfRule>
  </conditionalFormatting>
  <conditionalFormatting sqref="U72:U73">
    <cfRule type="cellIs" dxfId="50" priority="52" operator="equal">
      <formula>0</formula>
    </cfRule>
  </conditionalFormatting>
  <conditionalFormatting sqref="H72:I73">
    <cfRule type="cellIs" dxfId="49" priority="51" operator="equal">
      <formula>0</formula>
    </cfRule>
  </conditionalFormatting>
  <conditionalFormatting sqref="S72:S73">
    <cfRule type="cellIs" dxfId="48" priority="50" operator="equal">
      <formula>0</formula>
    </cfRule>
  </conditionalFormatting>
  <conditionalFormatting sqref="G72:G73">
    <cfRule type="cellIs" dxfId="47" priority="49" operator="equal">
      <formula>0</formula>
    </cfRule>
  </conditionalFormatting>
  <conditionalFormatting sqref="W74:AL74 D74:F74">
    <cfRule type="cellIs" dxfId="46" priority="48" operator="equal">
      <formula>0</formula>
    </cfRule>
  </conditionalFormatting>
  <conditionalFormatting sqref="J74 M74:R74">
    <cfRule type="cellIs" dxfId="45" priority="47" operator="equal">
      <formula>0</formula>
    </cfRule>
  </conditionalFormatting>
  <conditionalFormatting sqref="T74">
    <cfRule type="cellIs" dxfId="44" priority="46" operator="equal">
      <formula>0</formula>
    </cfRule>
  </conditionalFormatting>
  <conditionalFormatting sqref="U74">
    <cfRule type="cellIs" dxfId="43" priority="45" operator="equal">
      <formula>0</formula>
    </cfRule>
  </conditionalFormatting>
  <conditionalFormatting sqref="H74:I74">
    <cfRule type="cellIs" dxfId="42" priority="44" operator="equal">
      <formula>0</formula>
    </cfRule>
  </conditionalFormatting>
  <conditionalFormatting sqref="S74">
    <cfRule type="cellIs" dxfId="41" priority="43" operator="equal">
      <formula>0</formula>
    </cfRule>
  </conditionalFormatting>
  <conditionalFormatting sqref="G74">
    <cfRule type="cellIs" dxfId="40" priority="42" operator="equal">
      <formula>0</formula>
    </cfRule>
  </conditionalFormatting>
  <conditionalFormatting sqref="L72">
    <cfRule type="cellIs" dxfId="39" priority="41" operator="equal">
      <formula>0</formula>
    </cfRule>
  </conditionalFormatting>
  <conditionalFormatting sqref="L74">
    <cfRule type="cellIs" dxfId="38" priority="40" operator="equal">
      <formula>0</formula>
    </cfRule>
  </conditionalFormatting>
  <conditionalFormatting sqref="L73">
    <cfRule type="cellIs" dxfId="37" priority="39" operator="equal">
      <formula>0</formula>
    </cfRule>
  </conditionalFormatting>
  <conditionalFormatting sqref="L71">
    <cfRule type="cellIs" dxfId="36" priority="38" operator="equal">
      <formula>0</formula>
    </cfRule>
  </conditionalFormatting>
  <conditionalFormatting sqref="K72">
    <cfRule type="cellIs" dxfId="35" priority="37" operator="equal">
      <formula>0</formula>
    </cfRule>
  </conditionalFormatting>
  <conditionalFormatting sqref="K74">
    <cfRule type="cellIs" dxfId="34" priority="36" operator="equal">
      <formula>0</formula>
    </cfRule>
  </conditionalFormatting>
  <conditionalFormatting sqref="K73">
    <cfRule type="cellIs" dxfId="33" priority="35" operator="equal">
      <formula>0</formula>
    </cfRule>
  </conditionalFormatting>
  <conditionalFormatting sqref="K71">
    <cfRule type="cellIs" dxfId="32" priority="34" operator="equal">
      <formula>0</formula>
    </cfRule>
  </conditionalFormatting>
  <conditionalFormatting sqref="D124:G124 W124:AL124">
    <cfRule type="cellIs" dxfId="31" priority="32" operator="equal">
      <formula>0</formula>
    </cfRule>
  </conditionalFormatting>
  <conditionalFormatting sqref="J124:K124 M124:R124">
    <cfRule type="cellIs" dxfId="30" priority="31" operator="equal">
      <formula>0</formula>
    </cfRule>
  </conditionalFormatting>
  <conditionalFormatting sqref="T124">
    <cfRule type="cellIs" dxfId="29" priority="30" operator="equal">
      <formula>0</formula>
    </cfRule>
  </conditionalFormatting>
  <conditionalFormatting sqref="U124">
    <cfRule type="cellIs" dxfId="28" priority="29" operator="equal">
      <formula>0</formula>
    </cfRule>
  </conditionalFormatting>
  <conditionalFormatting sqref="H124:I124">
    <cfRule type="cellIs" dxfId="27" priority="28" operator="equal">
      <formula>0</formula>
    </cfRule>
  </conditionalFormatting>
  <conditionalFormatting sqref="S124">
    <cfRule type="cellIs" dxfId="26" priority="27" operator="equal">
      <formula>0</formula>
    </cfRule>
  </conditionalFormatting>
  <conditionalFormatting sqref="S126">
    <cfRule type="cellIs" dxfId="25" priority="21" operator="equal">
      <formula>0</formula>
    </cfRule>
  </conditionalFormatting>
  <conditionalFormatting sqref="D126:G126 W126:AL126">
    <cfRule type="cellIs" dxfId="24" priority="26" operator="equal">
      <formula>0</formula>
    </cfRule>
  </conditionalFormatting>
  <conditionalFormatting sqref="J126:R126">
    <cfRule type="cellIs" dxfId="23" priority="25" operator="equal">
      <formula>0</formula>
    </cfRule>
  </conditionalFormatting>
  <conditionalFormatting sqref="T126">
    <cfRule type="cellIs" dxfId="22" priority="24" operator="equal">
      <formula>0</formula>
    </cfRule>
  </conditionalFormatting>
  <conditionalFormatting sqref="U126">
    <cfRule type="cellIs" dxfId="21" priority="23" operator="equal">
      <formula>0</formula>
    </cfRule>
  </conditionalFormatting>
  <conditionalFormatting sqref="H126:I126">
    <cfRule type="cellIs" dxfId="20" priority="22" operator="equal">
      <formula>0</formula>
    </cfRule>
  </conditionalFormatting>
  <conditionalFormatting sqref="S125">
    <cfRule type="cellIs" dxfId="19" priority="15" operator="equal">
      <formula>0</formula>
    </cfRule>
  </conditionalFormatting>
  <conditionalFormatting sqref="D125:G125 W125:AL125">
    <cfRule type="cellIs" dxfId="18" priority="20" operator="equal">
      <formula>0</formula>
    </cfRule>
  </conditionalFormatting>
  <conditionalFormatting sqref="J125 L125:R125">
    <cfRule type="cellIs" dxfId="17" priority="19" operator="equal">
      <formula>0</formula>
    </cfRule>
  </conditionalFormatting>
  <conditionalFormatting sqref="T125">
    <cfRule type="cellIs" dxfId="16" priority="18" operator="equal">
      <formula>0</formula>
    </cfRule>
  </conditionalFormatting>
  <conditionalFormatting sqref="U125">
    <cfRule type="cellIs" dxfId="15" priority="17" operator="equal">
      <formula>0</formula>
    </cfRule>
  </conditionalFormatting>
  <conditionalFormatting sqref="H125:I125">
    <cfRule type="cellIs" dxfId="14" priority="16" operator="equal">
      <formula>0</formula>
    </cfRule>
  </conditionalFormatting>
  <conditionalFormatting sqref="K125">
    <cfRule type="cellIs" dxfId="13" priority="14" operator="equal">
      <formula>0</formula>
    </cfRule>
  </conditionalFormatting>
  <conditionalFormatting sqref="L124">
    <cfRule type="cellIs" dxfId="12" priority="13" operator="equal">
      <formula>0</formula>
    </cfRule>
  </conditionalFormatting>
  <conditionalFormatting sqref="W132:AL132 D132:G132">
    <cfRule type="cellIs" dxfId="11" priority="12" operator="equal">
      <formula>0</formula>
    </cfRule>
  </conditionalFormatting>
  <conditionalFormatting sqref="K132 N132:O132 Q132">
    <cfRule type="cellIs" dxfId="10" priority="11" operator="equal">
      <formula>0</formula>
    </cfRule>
  </conditionalFormatting>
  <conditionalFormatting sqref="T132">
    <cfRule type="cellIs" dxfId="9" priority="10" operator="equal">
      <formula>0</formula>
    </cfRule>
  </conditionalFormatting>
  <conditionalFormatting sqref="U132">
    <cfRule type="cellIs" dxfId="8" priority="9" operator="equal">
      <formula>0</formula>
    </cfRule>
  </conditionalFormatting>
  <conditionalFormatting sqref="H132:I132">
    <cfRule type="cellIs" dxfId="7" priority="8" operator="equal">
      <formula>0</formula>
    </cfRule>
  </conditionalFormatting>
  <conditionalFormatting sqref="S132">
    <cfRule type="cellIs" dxfId="6" priority="7" operator="equal">
      <formula>0</formula>
    </cfRule>
  </conditionalFormatting>
  <conditionalFormatting sqref="R132">
    <cfRule type="cellIs" dxfId="5" priority="6" operator="equal">
      <formula>0</formula>
    </cfRule>
  </conditionalFormatting>
  <conditionalFormatting sqref="J132">
    <cfRule type="cellIs" dxfId="4" priority="5" operator="equal">
      <formula>0</formula>
    </cfRule>
  </conditionalFormatting>
  <conditionalFormatting sqref="L132:M132">
    <cfRule type="cellIs" dxfId="3" priority="4" operator="equal">
      <formula>0</formula>
    </cfRule>
  </conditionalFormatting>
  <conditionalFormatting sqref="P123">
    <cfRule type="cellIs" dxfId="2" priority="3" operator="equal">
      <formula>0</formula>
    </cfRule>
  </conditionalFormatting>
  <conditionalFormatting sqref="P132">
    <cfRule type="cellIs" dxfId="1" priority="2" operator="equal">
      <formula>0</formula>
    </cfRule>
  </conditionalFormatting>
  <conditionalFormatting sqref="V7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Height="0" orientation="landscape" r:id="rId1"/>
  <ignoredErrors>
    <ignoredError sqref="D33:Q33 R93 D120:R120 H121:I121 R121 D93:Q93" formulaRange="1"/>
    <ignoredError sqref="A19:A28" numberStoredAsText="1"/>
    <ignoredError sqref="A29:A67 A79:A83 A133:A134 A89:A121 A127:A13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№12</dc:title>
  <dc:creator/>
  <cp:keywords>Отчет ИП 2021 II квартал</cp:keywords>
  <cp:lastModifiedBy/>
  <dcterms:created xsi:type="dcterms:W3CDTF">2015-06-05T18:19:34Z</dcterms:created>
  <dcterms:modified xsi:type="dcterms:W3CDTF">2022-02-14T05:22:31Z</dcterms:modified>
  <cp:contentStatus>Готова</cp:contentStatus>
</cp:coreProperties>
</file>