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18600" yWindow="0" windowWidth="22260" windowHeight="12645"/>
  </bookViews>
  <sheets>
    <sheet name="Лист1" sheetId="1" r:id="rId1"/>
  </sheets>
  <definedNames>
    <definedName name="_xlnm.Print_Area" localSheetId="0">Лист1!$A$1:$T$149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6" i="1" l="1"/>
  <c r="H146" i="1"/>
  <c r="G146" i="1"/>
  <c r="F133" i="1"/>
  <c r="F134" i="1"/>
  <c r="Q134" i="1" s="1"/>
  <c r="F135" i="1"/>
  <c r="H135" i="1"/>
  <c r="G135" i="1"/>
  <c r="H134" i="1"/>
  <c r="G134" i="1"/>
  <c r="H133" i="1"/>
  <c r="G133" i="1"/>
  <c r="H104" i="1"/>
  <c r="Q104" i="1" s="1"/>
  <c r="G104" i="1"/>
  <c r="H94" i="1"/>
  <c r="G94" i="1"/>
  <c r="F94" i="1"/>
  <c r="H93" i="1"/>
  <c r="G93" i="1"/>
  <c r="F93" i="1"/>
  <c r="F82" i="1"/>
  <c r="H82" i="1"/>
  <c r="G82" i="1"/>
  <c r="Q93" i="1" l="1"/>
  <c r="Q146" i="1"/>
  <c r="R104" i="1"/>
  <c r="S104" i="1" s="1"/>
  <c r="R135" i="1"/>
  <c r="S135" i="1" s="1"/>
  <c r="R134" i="1"/>
  <c r="S134" i="1" s="1"/>
  <c r="R146" i="1"/>
  <c r="S146" i="1" s="1"/>
  <c r="R133" i="1"/>
  <c r="S133" i="1" s="1"/>
  <c r="Q135" i="1"/>
  <c r="Q133" i="1"/>
  <c r="R94" i="1"/>
  <c r="S94" i="1" s="1"/>
  <c r="R82" i="1"/>
  <c r="S82" i="1" s="1"/>
  <c r="R93" i="1"/>
  <c r="S93" i="1" s="1"/>
  <c r="Q94" i="1"/>
  <c r="Q82" i="1"/>
  <c r="H78" i="1" l="1"/>
  <c r="G78" i="1"/>
  <c r="F78" i="1"/>
  <c r="Q78" i="1" s="1"/>
  <c r="H77" i="1"/>
  <c r="G77" i="1"/>
  <c r="F77" i="1"/>
  <c r="H76" i="1"/>
  <c r="G76" i="1"/>
  <c r="F76" i="1"/>
  <c r="H75" i="1"/>
  <c r="G75" i="1"/>
  <c r="F75" i="1"/>
  <c r="H74" i="1"/>
  <c r="G74" i="1"/>
  <c r="F74" i="1"/>
  <c r="H73" i="1"/>
  <c r="G73" i="1"/>
  <c r="F73" i="1"/>
  <c r="Q76" i="1" l="1"/>
  <c r="R75" i="1"/>
  <c r="S75" i="1" s="1"/>
  <c r="Q74" i="1"/>
  <c r="Q73" i="1"/>
  <c r="Q77" i="1"/>
  <c r="R78" i="1"/>
  <c r="S78" i="1" s="1"/>
  <c r="R74" i="1"/>
  <c r="S74" i="1" s="1"/>
  <c r="Q75" i="1"/>
  <c r="R76" i="1"/>
  <c r="S76" i="1" s="1"/>
  <c r="R73" i="1"/>
  <c r="S73" i="1" s="1"/>
  <c r="R77" i="1"/>
  <c r="S77" i="1" s="1"/>
  <c r="D90" i="1" l="1"/>
  <c r="H145" i="1"/>
  <c r="G145" i="1"/>
  <c r="F145" i="1"/>
  <c r="H136" i="1"/>
  <c r="G136" i="1"/>
  <c r="F136" i="1"/>
  <c r="H138" i="1"/>
  <c r="G138" i="1"/>
  <c r="F138" i="1"/>
  <c r="H137" i="1"/>
  <c r="G137" i="1"/>
  <c r="F137" i="1"/>
  <c r="H97" i="1"/>
  <c r="G97" i="1"/>
  <c r="F97" i="1"/>
  <c r="H85" i="1"/>
  <c r="G85" i="1"/>
  <c r="F85" i="1"/>
  <c r="H84" i="1"/>
  <c r="G84" i="1"/>
  <c r="F84" i="1"/>
  <c r="H79" i="1"/>
  <c r="G79" i="1"/>
  <c r="F79" i="1"/>
  <c r="H71" i="1"/>
  <c r="G71" i="1"/>
  <c r="F71" i="1"/>
  <c r="Q138" i="1" l="1"/>
  <c r="Q97" i="1"/>
  <c r="Q71" i="1"/>
  <c r="Q85" i="1"/>
  <c r="R136" i="1"/>
  <c r="S136" i="1" s="1"/>
  <c r="R137" i="1"/>
  <c r="S137" i="1" s="1"/>
  <c r="R145" i="1"/>
  <c r="S145" i="1" s="1"/>
  <c r="Q136" i="1"/>
  <c r="R138" i="1"/>
  <c r="S138" i="1" s="1"/>
  <c r="Q145" i="1"/>
  <c r="Q137" i="1"/>
  <c r="R97" i="1"/>
  <c r="S97" i="1" s="1"/>
  <c r="R84" i="1"/>
  <c r="S84" i="1" s="1"/>
  <c r="Q79" i="1"/>
  <c r="Q84" i="1"/>
  <c r="R85" i="1"/>
  <c r="S85" i="1" s="1"/>
  <c r="R79" i="1"/>
  <c r="S79" i="1" s="1"/>
  <c r="R71" i="1"/>
  <c r="S71" i="1" s="1"/>
  <c r="F131" i="1" l="1"/>
  <c r="H139" i="1"/>
  <c r="G139" i="1"/>
  <c r="F139" i="1"/>
  <c r="F91" i="1"/>
  <c r="F92" i="1"/>
  <c r="F95" i="1"/>
  <c r="F96" i="1"/>
  <c r="H91" i="1"/>
  <c r="G91" i="1"/>
  <c r="Q87" i="1"/>
  <c r="H87" i="1"/>
  <c r="H95" i="1"/>
  <c r="H92" i="1"/>
  <c r="H96" i="1"/>
  <c r="E87" i="1"/>
  <c r="F87" i="1"/>
  <c r="G87" i="1"/>
  <c r="I87" i="1"/>
  <c r="J87" i="1"/>
  <c r="K87" i="1"/>
  <c r="L87" i="1"/>
  <c r="M87" i="1"/>
  <c r="N87" i="1"/>
  <c r="O87" i="1"/>
  <c r="P87" i="1"/>
  <c r="D87" i="1"/>
  <c r="F83" i="1"/>
  <c r="G83" i="1"/>
  <c r="H83" i="1"/>
  <c r="F66" i="1"/>
  <c r="H66" i="1"/>
  <c r="F68" i="1"/>
  <c r="F69" i="1"/>
  <c r="F70" i="1"/>
  <c r="F72" i="1"/>
  <c r="F81" i="1"/>
  <c r="F80" i="1"/>
  <c r="F67" i="1"/>
  <c r="H72" i="1"/>
  <c r="G72" i="1"/>
  <c r="H67" i="1"/>
  <c r="G67" i="1"/>
  <c r="E90" i="1"/>
  <c r="G92" i="1"/>
  <c r="G95" i="1"/>
  <c r="G96" i="1"/>
  <c r="I90" i="1"/>
  <c r="I89" i="1" s="1"/>
  <c r="J90" i="1"/>
  <c r="K90" i="1"/>
  <c r="L90" i="1"/>
  <c r="M90" i="1"/>
  <c r="N90" i="1"/>
  <c r="O90" i="1"/>
  <c r="P90" i="1"/>
  <c r="E130" i="1"/>
  <c r="F132" i="1"/>
  <c r="G132" i="1"/>
  <c r="G131" i="1"/>
  <c r="H132" i="1"/>
  <c r="H131" i="1"/>
  <c r="Q131" i="1" s="1"/>
  <c r="I130" i="1"/>
  <c r="I23" i="1" s="1"/>
  <c r="J130" i="1"/>
  <c r="J23" i="1" s="1"/>
  <c r="K130" i="1"/>
  <c r="K23" i="1" s="1"/>
  <c r="L130" i="1"/>
  <c r="L23" i="1" s="1"/>
  <c r="M130" i="1"/>
  <c r="M23" i="1" s="1"/>
  <c r="N130" i="1"/>
  <c r="N23" i="1" s="1"/>
  <c r="O130" i="1"/>
  <c r="O23" i="1" s="1"/>
  <c r="P130" i="1"/>
  <c r="P23" i="1" s="1"/>
  <c r="D130" i="1"/>
  <c r="D23" i="1" s="1"/>
  <c r="H81" i="1"/>
  <c r="G81" i="1"/>
  <c r="H80" i="1"/>
  <c r="G80" i="1"/>
  <c r="H69" i="1"/>
  <c r="G69" i="1"/>
  <c r="H68" i="1"/>
  <c r="G68" i="1"/>
  <c r="F31" i="1"/>
  <c r="F30" i="1" s="1"/>
  <c r="F34" i="1"/>
  <c r="F33" i="1" s="1"/>
  <c r="F144" i="1"/>
  <c r="F147" i="1"/>
  <c r="F148" i="1"/>
  <c r="G148" i="1"/>
  <c r="G147" i="1"/>
  <c r="G144" i="1"/>
  <c r="G103" i="1"/>
  <c r="G70" i="1"/>
  <c r="G66" i="1"/>
  <c r="G34" i="1"/>
  <c r="G33" i="1" s="1"/>
  <c r="D143" i="1"/>
  <c r="D25" i="1" s="1"/>
  <c r="D102" i="1"/>
  <c r="D101" i="1" s="1"/>
  <c r="D99" i="1"/>
  <c r="D89" i="1" s="1"/>
  <c r="D65" i="1"/>
  <c r="D33" i="1"/>
  <c r="D30" i="1"/>
  <c r="H148" i="1"/>
  <c r="H147" i="1"/>
  <c r="H144" i="1"/>
  <c r="H103" i="1"/>
  <c r="H70" i="1"/>
  <c r="H34" i="1"/>
  <c r="H33" i="1" s="1"/>
  <c r="H31" i="1"/>
  <c r="H30" i="1" s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J30" i="1"/>
  <c r="K30" i="1"/>
  <c r="L30" i="1"/>
  <c r="M30" i="1"/>
  <c r="N30" i="1"/>
  <c r="O30" i="1"/>
  <c r="P30" i="1"/>
  <c r="I33" i="1"/>
  <c r="J33" i="1"/>
  <c r="K33" i="1"/>
  <c r="L33" i="1"/>
  <c r="M33" i="1"/>
  <c r="N33" i="1"/>
  <c r="O33" i="1"/>
  <c r="P33" i="1"/>
  <c r="I65" i="1"/>
  <c r="J65" i="1"/>
  <c r="K65" i="1"/>
  <c r="L65" i="1"/>
  <c r="M65" i="1"/>
  <c r="N65" i="1"/>
  <c r="O65" i="1"/>
  <c r="O64" i="1" s="1"/>
  <c r="P65" i="1"/>
  <c r="P64" i="1" s="1"/>
  <c r="F99" i="1"/>
  <c r="I99" i="1"/>
  <c r="J99" i="1"/>
  <c r="K99" i="1"/>
  <c r="L99" i="1"/>
  <c r="M99" i="1"/>
  <c r="N99" i="1"/>
  <c r="O99" i="1"/>
  <c r="P99" i="1"/>
  <c r="I102" i="1"/>
  <c r="I101" i="1" s="1"/>
  <c r="J102" i="1"/>
  <c r="J101" i="1" s="1"/>
  <c r="K102" i="1"/>
  <c r="K101" i="1" s="1"/>
  <c r="L102" i="1"/>
  <c r="L101" i="1" s="1"/>
  <c r="M102" i="1"/>
  <c r="M101" i="1" s="1"/>
  <c r="N102" i="1"/>
  <c r="N101" i="1" s="1"/>
  <c r="O102" i="1"/>
  <c r="O101" i="1" s="1"/>
  <c r="P102" i="1"/>
  <c r="P101" i="1" s="1"/>
  <c r="E125" i="1"/>
  <c r="E22" i="1" s="1"/>
  <c r="F125" i="1"/>
  <c r="F22" i="1" s="1"/>
  <c r="G125" i="1"/>
  <c r="G22" i="1" s="1"/>
  <c r="H125" i="1"/>
  <c r="H22" i="1" s="1"/>
  <c r="I125" i="1"/>
  <c r="I22" i="1" s="1"/>
  <c r="J125" i="1"/>
  <c r="J22" i="1" s="1"/>
  <c r="K125" i="1"/>
  <c r="K22" i="1" s="1"/>
  <c r="L125" i="1"/>
  <c r="L22" i="1" s="1"/>
  <c r="M125" i="1"/>
  <c r="M22" i="1" s="1"/>
  <c r="N125" i="1"/>
  <c r="N22" i="1" s="1"/>
  <c r="O125" i="1"/>
  <c r="O22" i="1" s="1"/>
  <c r="P125" i="1"/>
  <c r="P22" i="1" s="1"/>
  <c r="Q125" i="1"/>
  <c r="Q22" i="1" s="1"/>
  <c r="R125" i="1"/>
  <c r="I143" i="1"/>
  <c r="I25" i="1" s="1"/>
  <c r="J143" i="1"/>
  <c r="J25" i="1" s="1"/>
  <c r="K143" i="1"/>
  <c r="K25" i="1" s="1"/>
  <c r="L143" i="1"/>
  <c r="L25" i="1" s="1"/>
  <c r="M143" i="1"/>
  <c r="M25" i="1" s="1"/>
  <c r="N143" i="1"/>
  <c r="N25" i="1" s="1"/>
  <c r="O143" i="1"/>
  <c r="O25" i="1" s="1"/>
  <c r="P143" i="1"/>
  <c r="P25" i="1" s="1"/>
  <c r="D125" i="1"/>
  <c r="D22" i="1" s="1"/>
  <c r="D24" i="1"/>
  <c r="E30" i="1"/>
  <c r="E99" i="1"/>
  <c r="E23" i="1"/>
  <c r="E102" i="1"/>
  <c r="E101" i="1" s="1"/>
  <c r="H99" i="1"/>
  <c r="E143" i="1"/>
  <c r="E25" i="1" s="1"/>
  <c r="E65" i="1"/>
  <c r="E33" i="1"/>
  <c r="G99" i="1"/>
  <c r="Q99" i="1"/>
  <c r="N64" i="1" l="1"/>
  <c r="O89" i="1"/>
  <c r="P29" i="1"/>
  <c r="P28" i="1" s="1"/>
  <c r="P20" i="1" s="1"/>
  <c r="J29" i="1"/>
  <c r="J28" i="1" s="1"/>
  <c r="J20" i="1" s="1"/>
  <c r="Q34" i="1"/>
  <c r="Q33" i="1" s="1"/>
  <c r="R95" i="1"/>
  <c r="S95" i="1" s="1"/>
  <c r="R34" i="1"/>
  <c r="S34" i="1" s="1"/>
  <c r="R144" i="1"/>
  <c r="S144" i="1" s="1"/>
  <c r="G143" i="1"/>
  <c r="G25" i="1" s="1"/>
  <c r="P89" i="1"/>
  <c r="P63" i="1" s="1"/>
  <c r="P21" i="1" s="1"/>
  <c r="D29" i="1"/>
  <c r="D28" i="1" s="1"/>
  <c r="D20" i="1" s="1"/>
  <c r="Q92" i="1"/>
  <c r="R33" i="1"/>
  <c r="I64" i="1"/>
  <c r="I63" i="1" s="1"/>
  <c r="I21" i="1" s="1"/>
  <c r="H29" i="1"/>
  <c r="H28" i="1" s="1"/>
  <c r="H20" i="1" s="1"/>
  <c r="R99" i="1"/>
  <c r="L29" i="1"/>
  <c r="L28" i="1" s="1"/>
  <c r="L20" i="1" s="1"/>
  <c r="D64" i="1"/>
  <c r="D63" i="1" s="1"/>
  <c r="D21" i="1" s="1"/>
  <c r="L89" i="1"/>
  <c r="N29" i="1"/>
  <c r="N28" i="1" s="1"/>
  <c r="N20" i="1" s="1"/>
  <c r="Q103" i="1"/>
  <c r="F143" i="1"/>
  <c r="F25" i="1" s="1"/>
  <c r="M29" i="1"/>
  <c r="M28" i="1" s="1"/>
  <c r="M20" i="1" s="1"/>
  <c r="R69" i="1"/>
  <c r="S69" i="1" s="1"/>
  <c r="H130" i="1"/>
  <c r="H23" i="1" s="1"/>
  <c r="R92" i="1"/>
  <c r="S92" i="1" s="1"/>
  <c r="R83" i="1"/>
  <c r="S83" i="1" s="1"/>
  <c r="R131" i="1"/>
  <c r="S131" i="1" s="1"/>
  <c r="E89" i="1"/>
  <c r="Q83" i="1"/>
  <c r="R80" i="1"/>
  <c r="S80" i="1" s="1"/>
  <c r="R132" i="1"/>
  <c r="S132" i="1" s="1"/>
  <c r="Q132" i="1"/>
  <c r="K89" i="1"/>
  <c r="J89" i="1"/>
  <c r="O29" i="1"/>
  <c r="O28" i="1" s="1"/>
  <c r="O20" i="1" s="1"/>
  <c r="R24" i="1"/>
  <c r="R68" i="1"/>
  <c r="S68" i="1" s="1"/>
  <c r="Q66" i="1"/>
  <c r="Q95" i="1"/>
  <c r="N89" i="1"/>
  <c r="N63" i="1" s="1"/>
  <c r="N21" i="1" s="1"/>
  <c r="G90" i="1"/>
  <c r="G89" i="1" s="1"/>
  <c r="H102" i="1"/>
  <c r="R103" i="1"/>
  <c r="S103" i="1" s="1"/>
  <c r="F102" i="1"/>
  <c r="F101" i="1" s="1"/>
  <c r="F90" i="1"/>
  <c r="F89" i="1" s="1"/>
  <c r="F130" i="1"/>
  <c r="F23" i="1" s="1"/>
  <c r="R139" i="1"/>
  <c r="S139" i="1" s="1"/>
  <c r="M89" i="1"/>
  <c r="M64" i="1"/>
  <c r="R81" i="1"/>
  <c r="S81" i="1" s="1"/>
  <c r="H143" i="1"/>
  <c r="H25" i="1" s="1"/>
  <c r="J64" i="1"/>
  <c r="Q148" i="1"/>
  <c r="E29" i="1"/>
  <c r="E28" i="1" s="1"/>
  <c r="E20" i="1" s="1"/>
  <c r="R22" i="1"/>
  <c r="R96" i="1"/>
  <c r="S96" i="1" s="1"/>
  <c r="Q67" i="1"/>
  <c r="R66" i="1"/>
  <c r="S66" i="1" s="1"/>
  <c r="R91" i="1"/>
  <c r="S91" i="1" s="1"/>
  <c r="G102" i="1"/>
  <c r="G101" i="1" s="1"/>
  <c r="Q144" i="1"/>
  <c r="R70" i="1"/>
  <c r="S70" i="1" s="1"/>
  <c r="R87" i="1"/>
  <c r="R148" i="1"/>
  <c r="S148" i="1" s="1"/>
  <c r="G130" i="1"/>
  <c r="Q68" i="1"/>
  <c r="Q139" i="1"/>
  <c r="E64" i="1"/>
  <c r="Q80" i="1"/>
  <c r="F65" i="1"/>
  <c r="F64" i="1" s="1"/>
  <c r="Q96" i="1"/>
  <c r="Q147" i="1"/>
  <c r="Q70" i="1"/>
  <c r="R147" i="1"/>
  <c r="S147" i="1" s="1"/>
  <c r="Q69" i="1"/>
  <c r="Q81" i="1"/>
  <c r="L64" i="1"/>
  <c r="F29" i="1"/>
  <c r="F28" i="1" s="1"/>
  <c r="F20" i="1" s="1"/>
  <c r="Q91" i="1"/>
  <c r="O63" i="1"/>
  <c r="O21" i="1" s="1"/>
  <c r="K64" i="1"/>
  <c r="K29" i="1"/>
  <c r="K28" i="1" s="1"/>
  <c r="K20" i="1" s="1"/>
  <c r="H90" i="1"/>
  <c r="R72" i="1"/>
  <c r="S72" i="1" s="1"/>
  <c r="G65" i="1"/>
  <c r="G64" i="1" s="1"/>
  <c r="R67" i="1"/>
  <c r="S67" i="1" s="1"/>
  <c r="Q72" i="1"/>
  <c r="H65" i="1"/>
  <c r="Q31" i="1"/>
  <c r="Q30" i="1" s="1"/>
  <c r="Q29" i="1" s="1"/>
  <c r="Q28" i="1" s="1"/>
  <c r="Q20" i="1" s="1"/>
  <c r="P19" i="1" l="1"/>
  <c r="R25" i="1"/>
  <c r="D19" i="1"/>
  <c r="N19" i="1"/>
  <c r="Q130" i="1"/>
  <c r="Q23" i="1" s="1"/>
  <c r="L63" i="1"/>
  <c r="L21" i="1" s="1"/>
  <c r="L19" i="1" s="1"/>
  <c r="M63" i="1"/>
  <c r="M21" i="1" s="1"/>
  <c r="M19" i="1" s="1"/>
  <c r="K63" i="1"/>
  <c r="K21" i="1" s="1"/>
  <c r="K19" i="1" s="1"/>
  <c r="Q90" i="1"/>
  <c r="Q89" i="1" s="1"/>
  <c r="Q102" i="1"/>
  <c r="Q101" i="1" s="1"/>
  <c r="E63" i="1"/>
  <c r="E21" i="1" s="1"/>
  <c r="E19" i="1" s="1"/>
  <c r="O19" i="1"/>
  <c r="J63" i="1"/>
  <c r="J21" i="1" s="1"/>
  <c r="J19" i="1" s="1"/>
  <c r="Q143" i="1"/>
  <c r="Q25" i="1" s="1"/>
  <c r="F63" i="1"/>
  <c r="F21" i="1" s="1"/>
  <c r="F19" i="1" s="1"/>
  <c r="Q65" i="1"/>
  <c r="Q64" i="1" s="1"/>
  <c r="R143" i="1"/>
  <c r="R102" i="1"/>
  <c r="H101" i="1"/>
  <c r="R101" i="1" s="1"/>
  <c r="G63" i="1"/>
  <c r="G21" i="1" s="1"/>
  <c r="R130" i="1"/>
  <c r="G23" i="1"/>
  <c r="R23" i="1" s="1"/>
  <c r="H89" i="1"/>
  <c r="R89" i="1" s="1"/>
  <c r="R90" i="1"/>
  <c r="R65" i="1"/>
  <c r="H64" i="1"/>
  <c r="Q63" i="1" l="1"/>
  <c r="Q21" i="1" s="1"/>
  <c r="Q19" i="1" s="1"/>
  <c r="H63" i="1"/>
  <c r="R64" i="1"/>
  <c r="R63" i="1" l="1"/>
  <c r="H21" i="1"/>
  <c r="H19" i="1" l="1"/>
  <c r="R21" i="1"/>
  <c r="G31" i="1"/>
  <c r="R31" i="1" s="1"/>
  <c r="S31" i="1" s="1"/>
  <c r="I30" i="1"/>
  <c r="I29" i="1" s="1"/>
  <c r="I28" i="1" s="1"/>
  <c r="I20" i="1" s="1"/>
  <c r="I19" i="1" s="1"/>
  <c r="G30" i="1" l="1"/>
  <c r="G29" i="1" l="1"/>
  <c r="R30" i="1"/>
  <c r="R29" i="1" l="1"/>
  <c r="G28" i="1"/>
  <c r="G20" i="1" l="1"/>
  <c r="R28" i="1"/>
  <c r="R20" i="1" l="1"/>
  <c r="G19" i="1"/>
  <c r="R19" i="1" s="1"/>
</calcChain>
</file>

<file path=xl/sharedStrings.xml><?xml version="1.0" encoding="utf-8"?>
<sst xmlns="http://schemas.openxmlformats.org/spreadsheetml/2006/main" count="407" uniqueCount="219">
  <si>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</si>
  <si>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</si>
  <si>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</si>
  <si>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Остаток финансирования капитальных вложений на конец отчетного периода в прогнозных ценах соответствующих лет,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</si>
  <si>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</si>
  <si>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</si>
  <si>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</si>
  <si>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</si>
  <si>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</si>
  <si>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</si>
  <si>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</si>
  <si>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</si>
  <si>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</si>
  <si>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План</t>
  </si>
  <si>
    <t>Факт</t>
  </si>
  <si>
    <t>ВСЕГО по инвестиционной программе, в том числе:</t>
  </si>
  <si>
    <t>1.1</t>
  </si>
  <si>
    <t>…</t>
  </si>
  <si>
    <t>1.2</t>
  </si>
  <si>
    <t>1.3</t>
  </si>
  <si>
    <t>1.4</t>
  </si>
  <si>
    <t>1.5</t>
  </si>
  <si>
    <t>Г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</si>
  <si>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</si>
  <si>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</si>
  <si>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</si>
  <si>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</si>
  <si>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</si>
  <si>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</si>
  <si>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</si>
  <si>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</si>
  <si>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</si>
  <si>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</si>
  <si>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</si>
  <si>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</si>
  <si>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</si>
  <si>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</si>
  <si>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</si>
  <si>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</si>
  <si>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</si>
  <si>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</si>
  <si>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</si>
  <si>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</si>
  <si>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</si>
  <si>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</si>
  <si>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</si>
  <si>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</si>
  <si>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</si>
  <si>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</si>
  <si>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</si>
  <si>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</si>
  <si>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</si>
  <si>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</si>
  <si>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</si>
  <si>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</si>
  <si>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</si>
  <si>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</si>
  <si>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</si>
  <si>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</si>
  <si>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</si>
  <si>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</si>
  <si>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</si>
  <si>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</si>
  <si>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</si>
  <si>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</si>
  <si>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</si>
  <si>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</si>
  <si>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</si>
  <si>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</si>
  <si>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</si>
  <si>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</si>
  <si>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</si>
  <si>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</si>
  <si>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</si>
  <si>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</si>
  <si>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</si>
  <si>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</si>
  <si>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</si>
  <si>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</si>
  <si>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</si>
  <si>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</si>
  <si>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</si>
  <si>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</si>
  <si>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</si>
  <si>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</si>
  <si>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</si>
  <si>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</si>
  <si>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</si>
  <si>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</si>
  <si>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</si>
  <si>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</si>
  <si>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</si>
  <si>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</si>
  <si>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</si>
  <si>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</si>
  <si>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</si>
  <si>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</si>
  <si>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</si>
  <si>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</si>
  <si>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</si>
  <si>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</si>
  <si>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</si>
  <si>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</si>
  <si>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</si>
  <si>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</si>
  <si>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</si>
  <si>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</si>
  <si>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</si>
  <si>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</si>
  <si>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</si>
  <si>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</si>
  <si>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</si>
  <si>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</si>
  <si>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</si>
  <si>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</si>
  <si>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</si>
  <si>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</si>
  <si>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</si>
  <si>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</si>
  <si>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                         </t>
  </si>
  <si>
    <t>полное наименование субъекта электроэнергетики</t>
  </si>
  <si>
    <t>Приложение № 10</t>
  </si>
  <si>
    <t>от 25 апреля 2018 г. №320</t>
  </si>
  <si>
    <t>Оценка полной стоимости инвестиционного проекта в прогнозных ценах соответствующих лет, млн. рублей
(с НДС)</t>
  </si>
  <si>
    <t>Реконструкция ВЛ-10кВ от РП-7 до ТП-611 протяженностью 1,25км</t>
  </si>
  <si>
    <t>Технологическое присоединение энергопринимающих устройств потребителей максимальной мощностью до 15 кВт (2022г.) включительно, всего</t>
  </si>
  <si>
    <t>Технологическое присоединение энергопринимающих устройств потребителей максимальной мощностью до 150 кВт (2022г.) включительно, всего</t>
  </si>
  <si>
    <t>Установка приборов учета согласно ПП №522 от 27.12.2018г. (2022г.) с количеством точек 262шт.</t>
  </si>
  <si>
    <t>Фактический объем финансирования капитальных вложений на 01.01.2022 года, млн. рублей
(с НДС)</t>
  </si>
  <si>
    <t>Остаток финансирования капитальных вложений на 01.01.2022 года в прогнозных ценах соответствующих лет, млн. рублей (с НДС)</t>
  </si>
  <si>
    <t>Финансирование капитальных вложений 2022 года, млн. рублей (с НДС)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</si>
  <si>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</si>
  <si>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</si>
  <si>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МПЭиИ РБ №164-О от 21.10.2021 г.</t>
    </r>
  </si>
  <si>
    <t>Реконструкция ТП-27 мощностью 0,16МВА</t>
  </si>
  <si>
    <t>L_222621032</t>
  </si>
  <si>
    <t>Реконструкция ТП-47 мощностью 0,25МВА</t>
  </si>
  <si>
    <t>L_222621033</t>
  </si>
  <si>
    <t>Реконструкция ТП-67 мощностью 0,25МВА</t>
  </si>
  <si>
    <t>L_222621036</t>
  </si>
  <si>
    <t>Реконструкция ТП-53 мощностью 0,4МВА</t>
  </si>
  <si>
    <t>L_222621034</t>
  </si>
  <si>
    <t>Реконструкция ТП-56 мощностью 0,4МВА</t>
  </si>
  <si>
    <t>L_222621035</t>
  </si>
  <si>
    <t>Реконструкция ТП-88 мощностью 0,16МВА</t>
  </si>
  <si>
    <t>L_222621039</t>
  </si>
  <si>
    <t>Реконструкция ТП-125 мощностью 0,25МВА</t>
  </si>
  <si>
    <t>L_222621037</t>
  </si>
  <si>
    <t>Реконструкция ТП-257 мощностью 0,1МВА</t>
  </si>
  <si>
    <t>L_222621038</t>
  </si>
  <si>
    <t>Реконструкция ТП-49 мощностью 0,25МВА</t>
  </si>
  <si>
    <t>L_222621014</t>
  </si>
  <si>
    <t>L_222621155</t>
  </si>
  <si>
    <t>L_222621156</t>
  </si>
  <si>
    <t>L_222621157</t>
  </si>
  <si>
    <t>Реконструкция ТП-77. Замена трансформатора ТМ 630/10/0,4 на ТМГ11 400/10/0,4</t>
  </si>
  <si>
    <t>L_222621129</t>
  </si>
  <si>
    <t>Реконструкция ТП-71. Замена трансформатора ТМ 630/10/0,4 на ТМГ11 400/10/0,4</t>
  </si>
  <si>
    <t>L_222621130</t>
  </si>
  <si>
    <t>Реконструкция ТП-80. Замена трансформатора ТМ 400/10/0,4 на ТМГ11 250/10/0,4</t>
  </si>
  <si>
    <t>L_222621131</t>
  </si>
  <si>
    <t>Реконструкция ТП-83. Замена трансформатора ТМ 400/10/0,4 на ТМГ11 250/10/0,4</t>
  </si>
  <si>
    <t>L_222621132</t>
  </si>
  <si>
    <t>Реконструкция ТП-22. Замена трансформатора ТМ 400/10/0,4 на ТМГ11 250/10/0,4</t>
  </si>
  <si>
    <t>L_222621136</t>
  </si>
  <si>
    <t>Реконструкция ТП-3. Замена трансформатора ТМ 630/10/0,4 на ТМГ11 400/10/0,4</t>
  </si>
  <si>
    <t>L_222621144</t>
  </si>
  <si>
    <t>Реконструкция ТП-43. Замена трансформаторов ТМ 250/10/0,4 ТМ 100/10/0,4 на 2ТМГ11 160/10/0,4</t>
  </si>
  <si>
    <t>L_222621150</t>
  </si>
  <si>
    <t>Реконструкция ТП-904 мощностью 0,25МВА с уменьшением мощности на 0,15МВА</t>
  </si>
  <si>
    <t>Реконструкция ТП-905 мощностью 0,25МВА с уменьшением мощности на 0,15МВА</t>
  </si>
  <si>
    <t>Реконструкция ТП-21102 мощностью 0,25МВА с уменьшением мощности на 0,15МВА</t>
  </si>
  <si>
    <t>Реконструкция ТП-179 мощностью 0,25МВА с увеличением мощности на 0,15МВА</t>
  </si>
  <si>
    <t>M_222622188</t>
  </si>
  <si>
    <t>Реконструкция КЛ-10кВ ф.202 от ТП-59 до ТП-56 протяженностью 0,296км</t>
  </si>
  <si>
    <t>L_222621011</t>
  </si>
  <si>
    <t>Реконструкция ВЛ-10кВ ф.302 протяженностью 1,03км</t>
  </si>
  <si>
    <t>L_222621012</t>
  </si>
  <si>
    <t>Реконструкция ВЛ-10кВ ф.314 протяженностью 0,24км</t>
  </si>
  <si>
    <t>L_222621013</t>
  </si>
  <si>
    <t>L_222621007</t>
  </si>
  <si>
    <t>Реконструкция ВЛ-0,4кВ в КЛ-0,4кВ (Улица Мастеров) протяженностью 3,815км</t>
  </si>
  <si>
    <t>L_222621158</t>
  </si>
  <si>
    <t>Реконструкция КЛ-10кВ ф.302 протяженностью 0,163км</t>
  </si>
  <si>
    <t>M_222622185</t>
  </si>
  <si>
    <t>Реконструкция КЛ-10кВ ф.314 протяженностью 0,265км</t>
  </si>
  <si>
    <t>M_222622186</t>
  </si>
  <si>
    <t>L_222621094</t>
  </si>
  <si>
    <t>Установка АСКУЭ (ТП-26) с количеством точек 66шт.</t>
  </si>
  <si>
    <t>L_222621101</t>
  </si>
  <si>
    <t>Строительство КЛ-10кВ от БКТП-621 до ВЛ-10кВ протяженностью 0,637км</t>
  </si>
  <si>
    <t>L_222621027</t>
  </si>
  <si>
    <t>Строительство ТП 1-1 (2х1250кВа) мощностью 2,5МВА</t>
  </si>
  <si>
    <t>L_222621077</t>
  </si>
  <si>
    <t>Строительство ЛЭП-10 кВ от КРУН 10 кВ ПС 220 кВ «Уфа-Южная» до вводной ячейки 10 кВ РП-7 протяженностью 4,592км</t>
  </si>
  <si>
    <t>M_222622159</t>
  </si>
  <si>
    <t>Строительство 2КЛ-10кВ от ВЛ-10кВ до ул.Ленина, 29 протяженностью 2х0,310км</t>
  </si>
  <si>
    <t>M_222622168</t>
  </si>
  <si>
    <t>Сети электроснабжения ЛЭП-10кВ и ТП-10/0,4кВ объекта: "Здание в г.Уфа, ул.Чебоксарская, 12". Строительство ВЛ-10кВ протяженностью 0,007км</t>
  </si>
  <si>
    <t>M_222622187</t>
  </si>
  <si>
    <t>Сети электроснабжения ЛЭП-10кВ и ТП-10/0,4кВ объекта: "Здание в г.Уфа, ул.Чебоксарская, 12". Строительство КЛ-10кВ протяженностью 0,1км</t>
  </si>
  <si>
    <t>M_222622183</t>
  </si>
  <si>
    <t>Сети электроснабжения ЛЭП-10кВ и ТП-10/0,4кВ объекта: "Здание в г.Уфа, ул.Чебоксарская, 12". Строительство ТП мощностью 0,63МВА</t>
  </si>
  <si>
    <t>M_222622181</t>
  </si>
  <si>
    <t>Строительство ТП-10/0,4кВ №1-5 (2х1250кВА) мощностью 2,5МВА</t>
  </si>
  <si>
    <t>L_222621079</t>
  </si>
  <si>
    <t>Строительство 2КЛ-10кВ от РП-10кВ №1(808) до ТП-10/0,4кВ №1-5 протяженностью 2х0,205км</t>
  </si>
  <si>
    <t>L_222621030</t>
  </si>
  <si>
    <t>Покупка автоподъемника Садко NEXT Фермер КП 18У на ГАЗ C42A43 7 мест РЭТ (1шт.)</t>
  </si>
  <si>
    <t>L_222621113</t>
  </si>
  <si>
    <t>Покупка автоподъемника КП ПСС-131.18Э на ГАЗ NEXT САДКО С42А43 7 мест (Л-образные аутригеры) (1шт.)</t>
  </si>
  <si>
    <t>L_222621114</t>
  </si>
  <si>
    <t>Покупка вычислительной и оргтехники (2022г.)</t>
  </si>
  <si>
    <t>L_222621117</t>
  </si>
  <si>
    <t>Покупка основных средств (2022г.)</t>
  </si>
  <si>
    <t>L_222621122</t>
  </si>
  <si>
    <t>Покупка базовых станций LRST-868-VGA-2a9 с антенной 9dBi в количестве 3шт.</t>
  </si>
  <si>
    <t>M_222622179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</si>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</sst>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22222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22222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4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4" fontId="5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/>
    </xf>
    <xf numFmtId="49" fontId="5" fillId="3" borderId="1" xfId="1" applyNumberFormat="1" applyFont="1" applyFill="1" applyBorder="1" applyAlignment="1">
      <alignment horizontal="left" vertical="center" wrapText="1"/>
    </xf>
    <xf numFmtId="164" fontId="5" fillId="3" borderId="1" xfId="1" applyNumberFormat="1" applyFont="1" applyFill="1" applyBorder="1" applyAlignment="1">
      <alignment horizontal="center" vertical="center"/>
    </xf>
    <xf numFmtId="49" fontId="5" fillId="4" borderId="1" xfId="1" applyNumberFormat="1" applyFont="1" applyFill="1" applyBorder="1" applyAlignment="1">
      <alignment horizontal="left" vertical="center" wrapText="1"/>
    </xf>
    <xf numFmtId="0" fontId="7" fillId="0" borderId="0" xfId="0" applyFont="1" applyFill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/>
    </xf>
    <xf numFmtId="0" fontId="5" fillId="0" borderId="1" xfId="1" applyFont="1" applyFill="1" applyBorder="1"/>
    <xf numFmtId="0" fontId="3" fillId="0" borderId="1" xfId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right" vertical="center"/>
    </xf>
    <xf numFmtId="0" fontId="4" fillId="0" borderId="0" xfId="0" applyFont="1" applyBorder="1" applyAlignment="1">
      <alignment wrapText="1"/>
    </xf>
    <xf numFmtId="3" fontId="3" fillId="0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/>
    </xf>
    <xf numFmtId="3" fontId="5" fillId="3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/>
    <xf numFmtId="0" fontId="3" fillId="0" borderId="0" xfId="0" applyFont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vertical="top"/>
    </xf>
    <xf numFmtId="164" fontId="5" fillId="3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3">
    <cellStyle name="Обычный" xfId="0" builtinId="0"/>
    <cellStyle name="Обычный 3" xfId="2"/>
    <cellStyle name="Обычный 7" xfId="1"/>
  </cellStyles>
  <dxfs count="68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149"/>
  <sheetViews>
    <sheetView tabSelected="1" topLeftCell="A15" zoomScale="85" zoomScaleNormal="85" workbookViewId="0">
      <pane xSplit="3" ySplit="5" topLeftCell="D20" activePane="bottomRight" state="frozen"/>
      <selection activeCell="A15" sqref="A15"/>
      <selection pane="topRight" activeCell="D15" sqref="D15"/>
      <selection pane="bottomLeft" activeCell="A20" sqref="A20"/>
      <selection pane="bottomRight" activeCell="H19" sqref="H19"/>
    </sheetView>
  </sheetViews>
  <sheetFormatPr defaultRowHeight="12.75" x14ac:dyDescent="0.2"/>
  <cols>
    <col min="1" max="1" width="16.28515625" style="2" customWidth="1"/>
    <col min="2" max="2" width="34.7109375" style="3" customWidth="1"/>
    <col min="3" max="3" width="14.85546875" style="4" customWidth="1"/>
    <col min="4" max="4" width="14.140625" style="3" customWidth="1"/>
    <col min="5" max="5" width="15.85546875" style="3" customWidth="1"/>
    <col min="6" max="6" width="16.42578125" style="3" customWidth="1"/>
    <col min="7" max="16" width="9.42578125" style="3" customWidth="1"/>
    <col min="17" max="17" width="16.7109375" style="3" customWidth="1"/>
    <col min="18" max="18" width="9.140625" style="3"/>
    <col min="19" max="19" width="9.7109375" style="3" customWidth="1"/>
    <col min="20" max="20" width="23.140625" style="3" customWidth="1"/>
    <col min="21" max="16384" width="9.140625" style="3"/>
  </cols>
  <sheetData>
    <row r="1" spans="1:20" ht="15" customHeight="1" x14ac:dyDescent="0.2">
      <c r="R1" s="29"/>
      <c r="S1" s="29"/>
      <c r="T1" s="28" t="s">
        <v>121</v>
      </c>
    </row>
    <row r="2" spans="1:20" ht="15" customHeight="1" x14ac:dyDescent="0.2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9"/>
      <c r="S2" s="29"/>
      <c r="T2" s="28" t="s">
        <v>114</v>
      </c>
    </row>
    <row r="3" spans="1:20" ht="15" customHeight="1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9"/>
      <c r="S3" s="29"/>
      <c r="T3" s="28" t="s">
        <v>122</v>
      </c>
    </row>
    <row r="4" spans="1:20" ht="15" customHeight="1" x14ac:dyDescent="0.2">
      <c r="A4" s="41" t="s">
        <v>116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</row>
    <row r="5" spans="1:20" ht="15" customHeight="1" x14ac:dyDescent="0.2">
      <c r="A5" s="41" t="s">
        <v>131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0" ht="15" customHeight="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15" customHeight="1" x14ac:dyDescent="0.25">
      <c r="A7" s="42" t="s">
        <v>115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</row>
    <row r="8" spans="1:20" ht="15" customHeight="1" x14ac:dyDescent="0.2">
      <c r="A8" s="37" t="s">
        <v>119</v>
      </c>
      <c r="B8" s="37"/>
      <c r="C8" s="37"/>
      <c r="D8" s="37"/>
      <c r="E8" s="37"/>
      <c r="F8" s="37"/>
      <c r="G8" s="37"/>
      <c r="H8" s="37"/>
      <c r="I8" s="37" t="s">
        <v>120</v>
      </c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</row>
    <row r="9" spans="1:20" ht="15" customHeight="1" x14ac:dyDescent="0.2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</row>
    <row r="10" spans="1:20" ht="15" customHeight="1" x14ac:dyDescent="0.25">
      <c r="A10" s="42" t="s">
        <v>132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</row>
    <row r="11" spans="1:20" ht="1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15" customHeight="1" x14ac:dyDescent="0.25">
      <c r="A12" s="42" t="s">
        <v>133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</row>
    <row r="13" spans="1:20" ht="15" customHeight="1" x14ac:dyDescent="0.2">
      <c r="A13" s="37" t="s">
        <v>117</v>
      </c>
      <c r="B13" s="37"/>
      <c r="C13" s="37"/>
      <c r="D13" s="37"/>
      <c r="E13" s="37"/>
      <c r="F13" s="37"/>
      <c r="G13" s="37"/>
      <c r="H13" s="37"/>
      <c r="I13" s="37"/>
      <c r="J13" s="37" t="s">
        <v>118</v>
      </c>
      <c r="K13" s="37"/>
      <c r="L13" s="37"/>
      <c r="M13" s="37"/>
      <c r="N13" s="37"/>
      <c r="O13" s="37"/>
      <c r="P13" s="37"/>
      <c r="Q13" s="37"/>
      <c r="R13" s="37"/>
      <c r="S13" s="37"/>
      <c r="T13" s="37"/>
    </row>
    <row r="14" spans="1:20" ht="15" customHeight="1" x14ac:dyDescent="0.2"/>
    <row r="15" spans="1:20" ht="76.5" customHeight="1" x14ac:dyDescent="0.2">
      <c r="A15" s="40" t="s">
        <v>0</v>
      </c>
      <c r="B15" s="40" t="s">
        <v>1</v>
      </c>
      <c r="C15" s="40" t="s">
        <v>2</v>
      </c>
      <c r="D15" s="40" t="s">
        <v>123</v>
      </c>
      <c r="E15" s="40" t="s">
        <v>128</v>
      </c>
      <c r="F15" s="40" t="s">
        <v>129</v>
      </c>
      <c r="G15" s="40" t="s">
        <v>130</v>
      </c>
      <c r="H15" s="40"/>
      <c r="I15" s="40"/>
      <c r="J15" s="40"/>
      <c r="K15" s="40"/>
      <c r="L15" s="40"/>
      <c r="M15" s="40"/>
      <c r="N15" s="40"/>
      <c r="O15" s="40"/>
      <c r="P15" s="40"/>
      <c r="Q15" s="40" t="s">
        <v>3</v>
      </c>
      <c r="R15" s="40" t="s">
        <v>4</v>
      </c>
      <c r="S15" s="40"/>
      <c r="T15" s="40" t="s">
        <v>5</v>
      </c>
    </row>
    <row r="16" spans="1:20" ht="53.25" customHeight="1" x14ac:dyDescent="0.2">
      <c r="A16" s="40"/>
      <c r="B16" s="40"/>
      <c r="C16" s="40"/>
      <c r="D16" s="40"/>
      <c r="E16" s="40"/>
      <c r="F16" s="40"/>
      <c r="G16" s="40" t="s">
        <v>6</v>
      </c>
      <c r="H16" s="40"/>
      <c r="I16" s="40" t="s">
        <v>7</v>
      </c>
      <c r="J16" s="40"/>
      <c r="K16" s="40" t="s">
        <v>8</v>
      </c>
      <c r="L16" s="40"/>
      <c r="M16" s="40" t="s">
        <v>9</v>
      </c>
      <c r="N16" s="40"/>
      <c r="O16" s="40" t="s">
        <v>10</v>
      </c>
      <c r="P16" s="40"/>
      <c r="Q16" s="40"/>
      <c r="R16" s="40" t="s">
        <v>11</v>
      </c>
      <c r="S16" s="40" t="s">
        <v>12</v>
      </c>
      <c r="T16" s="40"/>
    </row>
    <row r="17" spans="1:20" ht="27.75" customHeight="1" x14ac:dyDescent="0.2">
      <c r="A17" s="40"/>
      <c r="B17" s="40"/>
      <c r="C17" s="40"/>
      <c r="D17" s="40"/>
      <c r="E17" s="40"/>
      <c r="F17" s="40"/>
      <c r="G17" s="1" t="s">
        <v>13</v>
      </c>
      <c r="H17" s="1" t="s">
        <v>14</v>
      </c>
      <c r="I17" s="1" t="s">
        <v>13</v>
      </c>
      <c r="J17" s="1" t="s">
        <v>14</v>
      </c>
      <c r="K17" s="1" t="s">
        <v>13</v>
      </c>
      <c r="L17" s="1" t="s">
        <v>14</v>
      </c>
      <c r="M17" s="1" t="s">
        <v>13</v>
      </c>
      <c r="N17" s="1" t="s">
        <v>14</v>
      </c>
      <c r="O17" s="1" t="s">
        <v>13</v>
      </c>
      <c r="P17" s="1" t="s">
        <v>14</v>
      </c>
      <c r="Q17" s="40"/>
      <c r="R17" s="40"/>
      <c r="S17" s="40"/>
      <c r="T17" s="40"/>
    </row>
    <row r="18" spans="1:20" x14ac:dyDescent="0.2">
      <c r="A18" s="1">
        <v>1</v>
      </c>
      <c r="B18" s="1">
        <v>2</v>
      </c>
      <c r="C18" s="39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  <c r="I18" s="39">
        <v>9</v>
      </c>
      <c r="J18" s="39">
        <v>10</v>
      </c>
      <c r="K18" s="39">
        <v>11</v>
      </c>
      <c r="L18" s="39">
        <v>12</v>
      </c>
      <c r="M18" s="39">
        <v>13</v>
      </c>
      <c r="N18" s="39">
        <v>14</v>
      </c>
      <c r="O18" s="39">
        <v>15</v>
      </c>
      <c r="P18" s="39">
        <v>16</v>
      </c>
      <c r="Q18" s="39">
        <v>17</v>
      </c>
      <c r="R18" s="39">
        <v>18</v>
      </c>
      <c r="S18" s="39">
        <v>19</v>
      </c>
      <c r="T18" s="39">
        <v>20</v>
      </c>
    </row>
    <row r="19" spans="1:20" s="7" customFormat="1" ht="25.5" x14ac:dyDescent="0.2">
      <c r="A19" s="5" t="s">
        <v>23</v>
      </c>
      <c r="B19" s="6" t="s">
        <v>15</v>
      </c>
      <c r="C19" s="5" t="s">
        <v>22</v>
      </c>
      <c r="D19" s="22">
        <f>SUM(D20:D26)</f>
        <v>93.360299999999995</v>
      </c>
      <c r="E19" s="22">
        <f t="shared" ref="E19:Q19" si="0">SUM(E20:E26)</f>
        <v>0</v>
      </c>
      <c r="F19" s="22">
        <f t="shared" si="0"/>
        <v>93.360299999999995</v>
      </c>
      <c r="G19" s="22">
        <f t="shared" si="0"/>
        <v>23.2866</v>
      </c>
      <c r="H19" s="22">
        <f t="shared" si="0"/>
        <v>19.5169</v>
      </c>
      <c r="I19" s="22">
        <f t="shared" si="0"/>
        <v>23.2866</v>
      </c>
      <c r="J19" s="22">
        <f t="shared" si="0"/>
        <v>19.5169</v>
      </c>
      <c r="K19" s="22">
        <f t="shared" si="0"/>
        <v>0</v>
      </c>
      <c r="L19" s="22">
        <f t="shared" si="0"/>
        <v>0</v>
      </c>
      <c r="M19" s="22">
        <f t="shared" si="0"/>
        <v>0</v>
      </c>
      <c r="N19" s="22">
        <f t="shared" si="0"/>
        <v>0</v>
      </c>
      <c r="O19" s="22">
        <f t="shared" si="0"/>
        <v>0</v>
      </c>
      <c r="P19" s="22">
        <f t="shared" si="0"/>
        <v>0</v>
      </c>
      <c r="Q19" s="22">
        <f t="shared" si="0"/>
        <v>73.843400000000003</v>
      </c>
      <c r="R19" s="22">
        <f t="shared" ref="R19:R25" si="1">IF(ISERROR(H19-G19),"нд",H19-G19)</f>
        <v>-3.7697000000000003</v>
      </c>
      <c r="S19" s="30"/>
      <c r="T19" s="5"/>
    </row>
    <row r="20" spans="1:20" s="7" customFormat="1" x14ac:dyDescent="0.2">
      <c r="A20" s="5" t="s">
        <v>24</v>
      </c>
      <c r="B20" s="6" t="s">
        <v>25</v>
      </c>
      <c r="C20" s="5" t="s">
        <v>22</v>
      </c>
      <c r="D20" s="35">
        <f>D28</f>
        <v>32.125599999999999</v>
      </c>
      <c r="E20" s="22">
        <f t="shared" ref="E20:Q20" si="2">E28</f>
        <v>0</v>
      </c>
      <c r="F20" s="22">
        <f t="shared" si="2"/>
        <v>32.125599999999999</v>
      </c>
      <c r="G20" s="22">
        <f t="shared" si="2"/>
        <v>8.0313999999999997</v>
      </c>
      <c r="H20" s="22">
        <f t="shared" si="2"/>
        <v>18.0335</v>
      </c>
      <c r="I20" s="22">
        <f t="shared" si="2"/>
        <v>8.0313999999999997</v>
      </c>
      <c r="J20" s="22">
        <f t="shared" si="2"/>
        <v>18.0335</v>
      </c>
      <c r="K20" s="22">
        <f t="shared" si="2"/>
        <v>0</v>
      </c>
      <c r="L20" s="22">
        <f t="shared" si="2"/>
        <v>0</v>
      </c>
      <c r="M20" s="22">
        <f t="shared" si="2"/>
        <v>0</v>
      </c>
      <c r="N20" s="22">
        <f t="shared" si="2"/>
        <v>0</v>
      </c>
      <c r="O20" s="22">
        <f t="shared" si="2"/>
        <v>0</v>
      </c>
      <c r="P20" s="22">
        <f t="shared" si="2"/>
        <v>0</v>
      </c>
      <c r="Q20" s="22">
        <f t="shared" si="2"/>
        <v>14.0921</v>
      </c>
      <c r="R20" s="22">
        <f t="shared" si="1"/>
        <v>10.0021</v>
      </c>
      <c r="S20" s="30"/>
      <c r="T20" s="5"/>
    </row>
    <row r="21" spans="1:20" s="7" customFormat="1" ht="25.5" x14ac:dyDescent="0.2">
      <c r="A21" s="5" t="s">
        <v>26</v>
      </c>
      <c r="B21" s="6" t="s">
        <v>27</v>
      </c>
      <c r="C21" s="5" t="s">
        <v>22</v>
      </c>
      <c r="D21" s="22">
        <f>D63</f>
        <v>37.766199999999998</v>
      </c>
      <c r="E21" s="22">
        <f t="shared" ref="E21:Q21" si="3">E63</f>
        <v>0</v>
      </c>
      <c r="F21" s="22">
        <f t="shared" si="3"/>
        <v>37.766199999999998</v>
      </c>
      <c r="G21" s="22">
        <f t="shared" si="3"/>
        <v>2.9985999999999997</v>
      </c>
      <c r="H21" s="22">
        <f t="shared" si="3"/>
        <v>1.0954999999999999</v>
      </c>
      <c r="I21" s="22">
        <f t="shared" si="3"/>
        <v>2.9985999999999997</v>
      </c>
      <c r="J21" s="22">
        <f t="shared" si="3"/>
        <v>1.0954999999999999</v>
      </c>
      <c r="K21" s="22">
        <f t="shared" si="3"/>
        <v>0</v>
      </c>
      <c r="L21" s="22">
        <f t="shared" si="3"/>
        <v>0</v>
      </c>
      <c r="M21" s="22">
        <f t="shared" si="3"/>
        <v>0</v>
      </c>
      <c r="N21" s="22">
        <f t="shared" si="3"/>
        <v>0</v>
      </c>
      <c r="O21" s="22">
        <f t="shared" si="3"/>
        <v>0</v>
      </c>
      <c r="P21" s="22">
        <f t="shared" si="3"/>
        <v>0</v>
      </c>
      <c r="Q21" s="22">
        <f t="shared" si="3"/>
        <v>36.670699999999997</v>
      </c>
      <c r="R21" s="22">
        <f t="shared" si="1"/>
        <v>-1.9030999999999998</v>
      </c>
      <c r="S21" s="30"/>
      <c r="T21" s="5"/>
    </row>
    <row r="22" spans="1:20" s="7" customFormat="1" ht="51" x14ac:dyDescent="0.2">
      <c r="A22" s="5" t="s">
        <v>28</v>
      </c>
      <c r="B22" s="6" t="s">
        <v>29</v>
      </c>
      <c r="C22" s="5" t="s">
        <v>22</v>
      </c>
      <c r="D22" s="22">
        <f t="shared" ref="D22:Q22" si="4">D125</f>
        <v>0</v>
      </c>
      <c r="E22" s="22">
        <f t="shared" si="4"/>
        <v>0</v>
      </c>
      <c r="F22" s="22">
        <f t="shared" si="4"/>
        <v>0</v>
      </c>
      <c r="G22" s="22">
        <f t="shared" si="4"/>
        <v>0</v>
      </c>
      <c r="H22" s="22">
        <f t="shared" si="4"/>
        <v>0</v>
      </c>
      <c r="I22" s="22">
        <f t="shared" si="4"/>
        <v>0</v>
      </c>
      <c r="J22" s="22">
        <f t="shared" si="4"/>
        <v>0</v>
      </c>
      <c r="K22" s="22">
        <f t="shared" si="4"/>
        <v>0</v>
      </c>
      <c r="L22" s="22">
        <f t="shared" si="4"/>
        <v>0</v>
      </c>
      <c r="M22" s="22">
        <f t="shared" si="4"/>
        <v>0</v>
      </c>
      <c r="N22" s="22">
        <f t="shared" si="4"/>
        <v>0</v>
      </c>
      <c r="O22" s="22">
        <f t="shared" si="4"/>
        <v>0</v>
      </c>
      <c r="P22" s="22">
        <f t="shared" si="4"/>
        <v>0</v>
      </c>
      <c r="Q22" s="22">
        <f t="shared" si="4"/>
        <v>0</v>
      </c>
      <c r="R22" s="22">
        <f t="shared" si="1"/>
        <v>0</v>
      </c>
      <c r="S22" s="30"/>
      <c r="T22" s="5"/>
    </row>
    <row r="23" spans="1:20" s="7" customFormat="1" ht="25.5" x14ac:dyDescent="0.2">
      <c r="A23" s="5" t="s">
        <v>30</v>
      </c>
      <c r="B23" s="6" t="s">
        <v>31</v>
      </c>
      <c r="C23" s="5" t="s">
        <v>22</v>
      </c>
      <c r="D23" s="22">
        <f t="shared" ref="D23:Q23" si="5">D130</f>
        <v>7.6770000000000005</v>
      </c>
      <c r="E23" s="22">
        <f t="shared" si="5"/>
        <v>0</v>
      </c>
      <c r="F23" s="22">
        <f t="shared" si="5"/>
        <v>7.6770000000000005</v>
      </c>
      <c r="G23" s="22">
        <f t="shared" si="5"/>
        <v>0</v>
      </c>
      <c r="H23" s="22">
        <f t="shared" si="5"/>
        <v>0.121</v>
      </c>
      <c r="I23" s="22">
        <f t="shared" si="5"/>
        <v>0</v>
      </c>
      <c r="J23" s="22">
        <f t="shared" si="5"/>
        <v>0.121</v>
      </c>
      <c r="K23" s="22">
        <f t="shared" si="5"/>
        <v>0</v>
      </c>
      <c r="L23" s="22">
        <f t="shared" si="5"/>
        <v>0</v>
      </c>
      <c r="M23" s="22">
        <f t="shared" si="5"/>
        <v>0</v>
      </c>
      <c r="N23" s="22">
        <f t="shared" si="5"/>
        <v>0</v>
      </c>
      <c r="O23" s="22">
        <f t="shared" si="5"/>
        <v>0</v>
      </c>
      <c r="P23" s="22">
        <f t="shared" si="5"/>
        <v>0</v>
      </c>
      <c r="Q23" s="22">
        <f t="shared" si="5"/>
        <v>7.556</v>
      </c>
      <c r="R23" s="22">
        <f t="shared" si="1"/>
        <v>0.121</v>
      </c>
      <c r="S23" s="30"/>
      <c r="T23" s="5"/>
    </row>
    <row r="24" spans="1:20" s="7" customFormat="1" ht="38.25" x14ac:dyDescent="0.2">
      <c r="A24" s="5" t="s">
        <v>32</v>
      </c>
      <c r="B24" s="6" t="s">
        <v>33</v>
      </c>
      <c r="C24" s="5" t="s">
        <v>22</v>
      </c>
      <c r="D24" s="22">
        <f t="shared" ref="D24:Q24" si="6">D141</f>
        <v>0</v>
      </c>
      <c r="E24" s="22">
        <f t="shared" si="6"/>
        <v>0</v>
      </c>
      <c r="F24" s="22">
        <f t="shared" si="6"/>
        <v>0</v>
      </c>
      <c r="G24" s="22">
        <f t="shared" si="6"/>
        <v>0</v>
      </c>
      <c r="H24" s="22">
        <f t="shared" si="6"/>
        <v>0</v>
      </c>
      <c r="I24" s="22">
        <f t="shared" si="6"/>
        <v>0</v>
      </c>
      <c r="J24" s="22">
        <f t="shared" si="6"/>
        <v>0</v>
      </c>
      <c r="K24" s="22">
        <f t="shared" si="6"/>
        <v>0</v>
      </c>
      <c r="L24" s="22">
        <f t="shared" si="6"/>
        <v>0</v>
      </c>
      <c r="M24" s="22">
        <f t="shared" si="6"/>
        <v>0</v>
      </c>
      <c r="N24" s="22">
        <f t="shared" si="6"/>
        <v>0</v>
      </c>
      <c r="O24" s="22">
        <f t="shared" si="6"/>
        <v>0</v>
      </c>
      <c r="P24" s="22">
        <f t="shared" si="6"/>
        <v>0</v>
      </c>
      <c r="Q24" s="22">
        <f t="shared" si="6"/>
        <v>0</v>
      </c>
      <c r="R24" s="22">
        <f t="shared" si="1"/>
        <v>0</v>
      </c>
      <c r="S24" s="30"/>
      <c r="T24" s="5"/>
    </row>
    <row r="25" spans="1:20" ht="24.75" customHeight="1" x14ac:dyDescent="0.2">
      <c r="A25" s="5" t="s">
        <v>34</v>
      </c>
      <c r="B25" s="6" t="s">
        <v>35</v>
      </c>
      <c r="C25" s="5" t="s">
        <v>22</v>
      </c>
      <c r="D25" s="22">
        <f t="shared" ref="D25:Q25" si="7">D143</f>
        <v>15.791499999999999</v>
      </c>
      <c r="E25" s="22">
        <f t="shared" si="7"/>
        <v>0</v>
      </c>
      <c r="F25" s="22">
        <f t="shared" si="7"/>
        <v>15.791499999999999</v>
      </c>
      <c r="G25" s="22">
        <f t="shared" si="7"/>
        <v>12.256599999999999</v>
      </c>
      <c r="H25" s="22">
        <f t="shared" si="7"/>
        <v>0.26690000000000003</v>
      </c>
      <c r="I25" s="22">
        <f t="shared" si="7"/>
        <v>12.256599999999999</v>
      </c>
      <c r="J25" s="22">
        <f t="shared" si="7"/>
        <v>0.26690000000000003</v>
      </c>
      <c r="K25" s="22">
        <f t="shared" si="7"/>
        <v>0</v>
      </c>
      <c r="L25" s="22">
        <f t="shared" si="7"/>
        <v>0</v>
      </c>
      <c r="M25" s="22">
        <f t="shared" si="7"/>
        <v>0</v>
      </c>
      <c r="N25" s="22">
        <f t="shared" si="7"/>
        <v>0</v>
      </c>
      <c r="O25" s="22">
        <f t="shared" si="7"/>
        <v>0</v>
      </c>
      <c r="P25" s="22">
        <f t="shared" si="7"/>
        <v>0</v>
      </c>
      <c r="Q25" s="22">
        <f t="shared" si="7"/>
        <v>15.5246</v>
      </c>
      <c r="R25" s="22">
        <f t="shared" si="1"/>
        <v>-11.989699999999999</v>
      </c>
      <c r="S25" s="30"/>
      <c r="T25" s="5"/>
    </row>
    <row r="26" spans="1:20" x14ac:dyDescent="0.2">
      <c r="A26" s="8"/>
      <c r="B26" s="9"/>
      <c r="C26" s="8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31"/>
      <c r="T26" s="8"/>
    </row>
    <row r="27" spans="1:20" s="7" customFormat="1" x14ac:dyDescent="0.2">
      <c r="A27" s="5" t="s">
        <v>36</v>
      </c>
      <c r="B27" s="6" t="s">
        <v>37</v>
      </c>
      <c r="C27" s="5" t="s">
        <v>22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30"/>
      <c r="T27" s="5"/>
    </row>
    <row r="28" spans="1:20" s="7" customFormat="1" ht="25.5" x14ac:dyDescent="0.2">
      <c r="A28" s="5" t="s">
        <v>16</v>
      </c>
      <c r="B28" s="6" t="s">
        <v>38</v>
      </c>
      <c r="C28" s="5" t="s">
        <v>22</v>
      </c>
      <c r="D28" s="22">
        <f t="shared" ref="D28:Q28" si="8">D29+D38+D43+D58</f>
        <v>32.125599999999999</v>
      </c>
      <c r="E28" s="22">
        <f t="shared" si="8"/>
        <v>0</v>
      </c>
      <c r="F28" s="22">
        <f t="shared" si="8"/>
        <v>32.125599999999999</v>
      </c>
      <c r="G28" s="22">
        <f t="shared" si="8"/>
        <v>8.0313999999999997</v>
      </c>
      <c r="H28" s="22">
        <f t="shared" si="8"/>
        <v>18.0335</v>
      </c>
      <c r="I28" s="22">
        <f t="shared" si="8"/>
        <v>8.0313999999999997</v>
      </c>
      <c r="J28" s="22">
        <f t="shared" si="8"/>
        <v>18.0335</v>
      </c>
      <c r="K28" s="22">
        <f t="shared" si="8"/>
        <v>0</v>
      </c>
      <c r="L28" s="22">
        <f t="shared" si="8"/>
        <v>0</v>
      </c>
      <c r="M28" s="22">
        <f t="shared" si="8"/>
        <v>0</v>
      </c>
      <c r="N28" s="22">
        <f t="shared" si="8"/>
        <v>0</v>
      </c>
      <c r="O28" s="22">
        <f t="shared" si="8"/>
        <v>0</v>
      </c>
      <c r="P28" s="22">
        <f t="shared" si="8"/>
        <v>0</v>
      </c>
      <c r="Q28" s="22">
        <f t="shared" si="8"/>
        <v>14.0921</v>
      </c>
      <c r="R28" s="22">
        <f>IF(ISERROR(H28-G28),"нд",H28-G28)</f>
        <v>10.0021</v>
      </c>
      <c r="S28" s="30"/>
      <c r="T28" s="5"/>
    </row>
    <row r="29" spans="1:20" s="7" customFormat="1" ht="38.25" x14ac:dyDescent="0.2">
      <c r="A29" s="10" t="s">
        <v>39</v>
      </c>
      <c r="B29" s="11" t="s">
        <v>40</v>
      </c>
      <c r="C29" s="8" t="s">
        <v>22</v>
      </c>
      <c r="D29" s="23">
        <f t="shared" ref="D29:Q29" si="9">D30+D33+D36</f>
        <v>32.125599999999999</v>
      </c>
      <c r="E29" s="23">
        <f t="shared" si="9"/>
        <v>0</v>
      </c>
      <c r="F29" s="23">
        <f t="shared" si="9"/>
        <v>32.125599999999999</v>
      </c>
      <c r="G29" s="23">
        <f t="shared" si="9"/>
        <v>8.0313999999999997</v>
      </c>
      <c r="H29" s="23">
        <f t="shared" si="9"/>
        <v>18.0335</v>
      </c>
      <c r="I29" s="23">
        <f t="shared" si="9"/>
        <v>8.0313999999999997</v>
      </c>
      <c r="J29" s="23">
        <f t="shared" si="9"/>
        <v>18.0335</v>
      </c>
      <c r="K29" s="23">
        <f t="shared" si="9"/>
        <v>0</v>
      </c>
      <c r="L29" s="23">
        <f t="shared" si="9"/>
        <v>0</v>
      </c>
      <c r="M29" s="23">
        <f t="shared" si="9"/>
        <v>0</v>
      </c>
      <c r="N29" s="23">
        <f t="shared" si="9"/>
        <v>0</v>
      </c>
      <c r="O29" s="23">
        <f t="shared" si="9"/>
        <v>0</v>
      </c>
      <c r="P29" s="23">
        <f t="shared" si="9"/>
        <v>0</v>
      </c>
      <c r="Q29" s="23">
        <f t="shared" si="9"/>
        <v>14.0921</v>
      </c>
      <c r="R29" s="23">
        <f>IF(ISERROR(H29-G29),"нд",H29-G29)</f>
        <v>10.0021</v>
      </c>
      <c r="S29" s="31"/>
      <c r="T29" s="8"/>
    </row>
    <row r="30" spans="1:20" s="7" customFormat="1" ht="63.75" x14ac:dyDescent="0.2">
      <c r="A30" s="10" t="s">
        <v>41</v>
      </c>
      <c r="B30" s="11" t="s">
        <v>42</v>
      </c>
      <c r="C30" s="8" t="s">
        <v>22</v>
      </c>
      <c r="D30" s="23">
        <f t="shared" ref="D30:Q30" si="10">SUM(D31:D32)</f>
        <v>18.5855</v>
      </c>
      <c r="E30" s="23">
        <f t="shared" si="10"/>
        <v>0</v>
      </c>
      <c r="F30" s="23">
        <f t="shared" si="10"/>
        <v>18.5855</v>
      </c>
      <c r="G30" s="23">
        <f t="shared" si="10"/>
        <v>4.6463999999999999</v>
      </c>
      <c r="H30" s="23">
        <f t="shared" si="10"/>
        <v>4.9543999999999997</v>
      </c>
      <c r="I30" s="23">
        <f t="shared" si="10"/>
        <v>4.6463999999999999</v>
      </c>
      <c r="J30" s="23">
        <f t="shared" si="10"/>
        <v>4.9543999999999997</v>
      </c>
      <c r="K30" s="23">
        <f t="shared" si="10"/>
        <v>0</v>
      </c>
      <c r="L30" s="23">
        <f t="shared" si="10"/>
        <v>0</v>
      </c>
      <c r="M30" s="23">
        <f t="shared" si="10"/>
        <v>0</v>
      </c>
      <c r="N30" s="23">
        <f t="shared" si="10"/>
        <v>0</v>
      </c>
      <c r="O30" s="23">
        <f t="shared" si="10"/>
        <v>0</v>
      </c>
      <c r="P30" s="23">
        <f t="shared" si="10"/>
        <v>0</v>
      </c>
      <c r="Q30" s="23">
        <f t="shared" si="10"/>
        <v>13.6311</v>
      </c>
      <c r="R30" s="23">
        <f>IF(ISERROR(H30-G30),"нд",H30-G30)</f>
        <v>0.30799999999999983</v>
      </c>
      <c r="S30" s="31"/>
      <c r="T30" s="8"/>
    </row>
    <row r="31" spans="1:20" s="7" customFormat="1" ht="63.75" x14ac:dyDescent="0.2">
      <c r="A31" s="12" t="s">
        <v>41</v>
      </c>
      <c r="B31" s="15" t="s">
        <v>125</v>
      </c>
      <c r="C31" s="14" t="s">
        <v>22</v>
      </c>
      <c r="D31" s="24">
        <v>18.5855</v>
      </c>
      <c r="E31" s="24">
        <v>0</v>
      </c>
      <c r="F31" s="24">
        <f>D31-E31</f>
        <v>18.5855</v>
      </c>
      <c r="G31" s="24">
        <f>IF(ISERROR(I31+K31+M31+O31),"нд",I31+K31+M31+O31)</f>
        <v>4.6463999999999999</v>
      </c>
      <c r="H31" s="24">
        <f>J31+L31+N31+P31</f>
        <v>4.9543999999999997</v>
      </c>
      <c r="I31" s="24">
        <v>4.6463999999999999</v>
      </c>
      <c r="J31" s="24">
        <v>4.9543999999999997</v>
      </c>
      <c r="K31" s="24"/>
      <c r="L31" s="24"/>
      <c r="M31" s="24"/>
      <c r="N31" s="24"/>
      <c r="O31" s="24"/>
      <c r="P31" s="24"/>
      <c r="Q31" s="24">
        <f>F31-H31</f>
        <v>13.6311</v>
      </c>
      <c r="R31" s="24">
        <f>IF(ISERROR(H31-G31),"нд",H31-G31)</f>
        <v>0.30799999999999983</v>
      </c>
      <c r="S31" s="32">
        <f>IF(R31="нд","нд",IFERROR(R31/G31*100,IF(H31&gt;0,100,0)))</f>
        <v>6.6287878787878753</v>
      </c>
      <c r="T31" s="38"/>
    </row>
    <row r="32" spans="1:20" s="7" customFormat="1" x14ac:dyDescent="0.2">
      <c r="A32" s="10" t="s">
        <v>17</v>
      </c>
      <c r="B32" s="11" t="s">
        <v>17</v>
      </c>
      <c r="C32" s="8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31"/>
      <c r="T32" s="8"/>
    </row>
    <row r="33" spans="1:20" s="7" customFormat="1" ht="63.75" x14ac:dyDescent="0.2">
      <c r="A33" s="10" t="s">
        <v>43</v>
      </c>
      <c r="B33" s="11" t="s">
        <v>44</v>
      </c>
      <c r="C33" s="8" t="s">
        <v>22</v>
      </c>
      <c r="D33" s="23">
        <f t="shared" ref="D33:Q33" si="11">SUM(D34:D35)</f>
        <v>13.540100000000001</v>
      </c>
      <c r="E33" s="23">
        <f t="shared" si="11"/>
        <v>0</v>
      </c>
      <c r="F33" s="23">
        <f t="shared" si="11"/>
        <v>13.540100000000001</v>
      </c>
      <c r="G33" s="23">
        <f t="shared" si="11"/>
        <v>3.3849999999999998</v>
      </c>
      <c r="H33" s="23">
        <f t="shared" si="11"/>
        <v>13.0791</v>
      </c>
      <c r="I33" s="23">
        <f t="shared" si="11"/>
        <v>3.3849999999999998</v>
      </c>
      <c r="J33" s="23">
        <f t="shared" si="11"/>
        <v>13.0791</v>
      </c>
      <c r="K33" s="23">
        <f t="shared" si="11"/>
        <v>0</v>
      </c>
      <c r="L33" s="23">
        <f t="shared" si="11"/>
        <v>0</v>
      </c>
      <c r="M33" s="23">
        <f t="shared" si="11"/>
        <v>0</v>
      </c>
      <c r="N33" s="23">
        <f t="shared" si="11"/>
        <v>0</v>
      </c>
      <c r="O33" s="23">
        <f t="shared" si="11"/>
        <v>0</v>
      </c>
      <c r="P33" s="23">
        <f t="shared" si="11"/>
        <v>0</v>
      </c>
      <c r="Q33" s="23">
        <f t="shared" si="11"/>
        <v>0.4610000000000003</v>
      </c>
      <c r="R33" s="23">
        <f>IF(ISERROR(H33-G33),"нд",H33-G33)</f>
        <v>9.6941000000000006</v>
      </c>
      <c r="S33" s="31"/>
      <c r="T33" s="8"/>
    </row>
    <row r="34" spans="1:20" s="7" customFormat="1" ht="63.75" x14ac:dyDescent="0.2">
      <c r="A34" s="12" t="s">
        <v>43</v>
      </c>
      <c r="B34" s="15" t="s">
        <v>126</v>
      </c>
      <c r="C34" s="14" t="s">
        <v>22</v>
      </c>
      <c r="D34" s="24">
        <v>13.540100000000001</v>
      </c>
      <c r="E34" s="24">
        <v>0</v>
      </c>
      <c r="F34" s="24">
        <f t="shared" ref="F34" si="12">D34-E34</f>
        <v>13.540100000000001</v>
      </c>
      <c r="G34" s="24">
        <f t="shared" ref="G34" si="13">IF(ISERROR(I34+K34+M34+O34),"нд",I34+K34+M34+O34)</f>
        <v>3.3849999999999998</v>
      </c>
      <c r="H34" s="24">
        <f t="shared" ref="H34" si="14">J34+L34+N34+P34</f>
        <v>13.0791</v>
      </c>
      <c r="I34" s="24">
        <v>3.3849999999999998</v>
      </c>
      <c r="J34" s="24">
        <v>13.0791</v>
      </c>
      <c r="K34" s="24"/>
      <c r="L34" s="24"/>
      <c r="M34" s="24"/>
      <c r="N34" s="24"/>
      <c r="O34" s="24"/>
      <c r="P34" s="24"/>
      <c r="Q34" s="24">
        <f t="shared" ref="Q34" si="15">F34-H34</f>
        <v>0.4610000000000003</v>
      </c>
      <c r="R34" s="24">
        <f t="shared" ref="R34" si="16">IF(ISERROR(H34-G34),"нд",H34-G34)</f>
        <v>9.6941000000000006</v>
      </c>
      <c r="S34" s="32">
        <f>IF(R34="нд","нд",IFERROR(R34/G34*100,IF(H34&gt;0,100,0)))</f>
        <v>286.38404726735598</v>
      </c>
      <c r="T34" s="38" t="s">
        <v>218</v>
      </c>
    </row>
    <row r="35" spans="1:20" s="7" customFormat="1" x14ac:dyDescent="0.2">
      <c r="A35" s="10" t="s">
        <v>17</v>
      </c>
      <c r="B35" s="11" t="s">
        <v>17</v>
      </c>
      <c r="C35" s="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31"/>
      <c r="T35" s="8"/>
    </row>
    <row r="36" spans="1:20" s="7" customFormat="1" ht="51" x14ac:dyDescent="0.2">
      <c r="A36" s="10" t="s">
        <v>45</v>
      </c>
      <c r="B36" s="11" t="s">
        <v>46</v>
      </c>
      <c r="C36" s="8" t="s">
        <v>22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31"/>
      <c r="T36" s="8"/>
    </row>
    <row r="37" spans="1:20" s="7" customFormat="1" x14ac:dyDescent="0.2">
      <c r="A37" s="10" t="s">
        <v>17</v>
      </c>
      <c r="B37" s="11" t="s">
        <v>17</v>
      </c>
      <c r="C37" s="8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31"/>
      <c r="T37" s="8"/>
    </row>
    <row r="38" spans="1:20" s="7" customFormat="1" ht="38.25" x14ac:dyDescent="0.2">
      <c r="A38" s="10" t="s">
        <v>47</v>
      </c>
      <c r="B38" s="11" t="s">
        <v>48</v>
      </c>
      <c r="C38" s="8" t="s">
        <v>22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31"/>
      <c r="T38" s="8"/>
    </row>
    <row r="39" spans="1:20" s="7" customFormat="1" ht="63.75" x14ac:dyDescent="0.2">
      <c r="A39" s="10" t="s">
        <v>49</v>
      </c>
      <c r="B39" s="11" t="s">
        <v>50</v>
      </c>
      <c r="C39" s="8" t="s">
        <v>22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31"/>
      <c r="T39" s="8"/>
    </row>
    <row r="40" spans="1:20" s="7" customFormat="1" x14ac:dyDescent="0.2">
      <c r="A40" s="10" t="s">
        <v>17</v>
      </c>
      <c r="B40" s="11" t="s">
        <v>17</v>
      </c>
      <c r="C40" s="8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31"/>
      <c r="T40" s="8"/>
    </row>
    <row r="41" spans="1:20" s="7" customFormat="1" ht="38.25" x14ac:dyDescent="0.2">
      <c r="A41" s="10" t="s">
        <v>51</v>
      </c>
      <c r="B41" s="11" t="s">
        <v>52</v>
      </c>
      <c r="C41" s="8" t="s">
        <v>22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31"/>
      <c r="T41" s="8"/>
    </row>
    <row r="42" spans="1:20" s="7" customFormat="1" x14ac:dyDescent="0.2">
      <c r="A42" s="10" t="s">
        <v>17</v>
      </c>
      <c r="B42" s="11" t="s">
        <v>17</v>
      </c>
      <c r="C42" s="8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31"/>
      <c r="T42" s="8"/>
    </row>
    <row r="43" spans="1:20" s="7" customFormat="1" ht="51" x14ac:dyDescent="0.2">
      <c r="A43" s="10" t="s">
        <v>53</v>
      </c>
      <c r="B43" s="11" t="s">
        <v>54</v>
      </c>
      <c r="C43" s="8" t="s">
        <v>22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31"/>
      <c r="T43" s="8"/>
    </row>
    <row r="44" spans="1:20" s="7" customFormat="1" ht="38.25" x14ac:dyDescent="0.2">
      <c r="A44" s="10" t="s">
        <v>55</v>
      </c>
      <c r="B44" s="11" t="s">
        <v>56</v>
      </c>
      <c r="C44" s="8" t="s">
        <v>22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31"/>
      <c r="T44" s="8"/>
    </row>
    <row r="45" spans="1:20" s="7" customFormat="1" ht="102" x14ac:dyDescent="0.2">
      <c r="A45" s="10" t="s">
        <v>55</v>
      </c>
      <c r="B45" s="11" t="s">
        <v>57</v>
      </c>
      <c r="C45" s="8" t="s">
        <v>22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31"/>
      <c r="T45" s="8"/>
    </row>
    <row r="46" spans="1:20" s="7" customFormat="1" x14ac:dyDescent="0.2">
      <c r="A46" s="10" t="s">
        <v>17</v>
      </c>
      <c r="B46" s="11" t="s">
        <v>17</v>
      </c>
      <c r="C46" s="8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31"/>
      <c r="T46" s="8"/>
    </row>
    <row r="47" spans="1:20" s="7" customFormat="1" ht="89.25" x14ac:dyDescent="0.2">
      <c r="A47" s="10" t="s">
        <v>55</v>
      </c>
      <c r="B47" s="11" t="s">
        <v>58</v>
      </c>
      <c r="C47" s="8" t="s">
        <v>22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31"/>
      <c r="T47" s="8"/>
    </row>
    <row r="48" spans="1:20" s="7" customFormat="1" x14ac:dyDescent="0.2">
      <c r="A48" s="10" t="s">
        <v>17</v>
      </c>
      <c r="B48" s="11" t="s">
        <v>17</v>
      </c>
      <c r="C48" s="8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31"/>
      <c r="T48" s="8"/>
    </row>
    <row r="49" spans="1:20" s="7" customFormat="1" ht="89.25" x14ac:dyDescent="0.2">
      <c r="A49" s="10" t="s">
        <v>55</v>
      </c>
      <c r="B49" s="11" t="s">
        <v>59</v>
      </c>
      <c r="C49" s="8" t="s">
        <v>22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31"/>
      <c r="T49" s="8"/>
    </row>
    <row r="50" spans="1:20" s="7" customFormat="1" x14ac:dyDescent="0.2">
      <c r="A50" s="10" t="s">
        <v>17</v>
      </c>
      <c r="B50" s="11" t="s">
        <v>17</v>
      </c>
      <c r="C50" s="8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31"/>
      <c r="T50" s="8"/>
    </row>
    <row r="51" spans="1:20" s="7" customFormat="1" ht="38.25" x14ac:dyDescent="0.2">
      <c r="A51" s="10" t="s">
        <v>60</v>
      </c>
      <c r="B51" s="11" t="s">
        <v>56</v>
      </c>
      <c r="C51" s="8" t="s">
        <v>22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31"/>
      <c r="T51" s="8"/>
    </row>
    <row r="52" spans="1:20" s="7" customFormat="1" ht="102" x14ac:dyDescent="0.2">
      <c r="A52" s="10" t="s">
        <v>60</v>
      </c>
      <c r="B52" s="11" t="s">
        <v>57</v>
      </c>
      <c r="C52" s="8" t="s">
        <v>22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31"/>
      <c r="T52" s="8"/>
    </row>
    <row r="53" spans="1:20" s="7" customFormat="1" x14ac:dyDescent="0.2">
      <c r="A53" s="10" t="s">
        <v>17</v>
      </c>
      <c r="B53" s="11" t="s">
        <v>17</v>
      </c>
      <c r="C53" s="8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31"/>
      <c r="T53" s="8"/>
    </row>
    <row r="54" spans="1:20" s="7" customFormat="1" ht="89.25" x14ac:dyDescent="0.2">
      <c r="A54" s="10" t="s">
        <v>60</v>
      </c>
      <c r="B54" s="11" t="s">
        <v>58</v>
      </c>
      <c r="C54" s="8" t="s">
        <v>22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31"/>
      <c r="T54" s="8"/>
    </row>
    <row r="55" spans="1:20" s="7" customFormat="1" x14ac:dyDescent="0.2">
      <c r="A55" s="10" t="s">
        <v>17</v>
      </c>
      <c r="B55" s="11" t="s">
        <v>17</v>
      </c>
      <c r="C55" s="8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31"/>
      <c r="T55" s="8"/>
    </row>
    <row r="56" spans="1:20" s="7" customFormat="1" ht="89.25" x14ac:dyDescent="0.2">
      <c r="A56" s="10" t="s">
        <v>60</v>
      </c>
      <c r="B56" s="11" t="s">
        <v>61</v>
      </c>
      <c r="C56" s="8" t="s">
        <v>22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31"/>
      <c r="T56" s="8"/>
    </row>
    <row r="57" spans="1:20" s="7" customFormat="1" x14ac:dyDescent="0.2">
      <c r="A57" s="10" t="s">
        <v>17</v>
      </c>
      <c r="B57" s="11" t="s">
        <v>17</v>
      </c>
      <c r="C57" s="8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31"/>
      <c r="T57" s="8"/>
    </row>
    <row r="58" spans="1:20" s="7" customFormat="1" ht="76.5" x14ac:dyDescent="0.2">
      <c r="A58" s="10" t="s">
        <v>62</v>
      </c>
      <c r="B58" s="11" t="s">
        <v>63</v>
      </c>
      <c r="C58" s="8" t="s">
        <v>22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31"/>
      <c r="T58" s="8"/>
    </row>
    <row r="59" spans="1:20" s="7" customFormat="1" ht="63.75" x14ac:dyDescent="0.2">
      <c r="A59" s="10" t="s">
        <v>64</v>
      </c>
      <c r="B59" s="11" t="s">
        <v>65</v>
      </c>
      <c r="C59" s="8" t="s">
        <v>22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31"/>
      <c r="T59" s="8"/>
    </row>
    <row r="60" spans="1:20" s="7" customFormat="1" x14ac:dyDescent="0.2">
      <c r="A60" s="10" t="s">
        <v>17</v>
      </c>
      <c r="B60" s="11" t="s">
        <v>17</v>
      </c>
      <c r="C60" s="8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31"/>
      <c r="T60" s="8"/>
    </row>
    <row r="61" spans="1:20" s="7" customFormat="1" ht="63.75" x14ac:dyDescent="0.2">
      <c r="A61" s="10" t="s">
        <v>66</v>
      </c>
      <c r="B61" s="11" t="s">
        <v>67</v>
      </c>
      <c r="C61" s="8" t="s">
        <v>22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31"/>
      <c r="T61" s="8"/>
    </row>
    <row r="62" spans="1:20" s="16" customFormat="1" x14ac:dyDescent="0.2">
      <c r="A62" s="10" t="s">
        <v>17</v>
      </c>
      <c r="B62" s="11" t="s">
        <v>17</v>
      </c>
      <c r="C62" s="8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31"/>
      <c r="T62" s="8"/>
    </row>
    <row r="63" spans="1:20" s="16" customFormat="1" ht="38.25" x14ac:dyDescent="0.2">
      <c r="A63" s="17" t="s">
        <v>18</v>
      </c>
      <c r="B63" s="18" t="s">
        <v>68</v>
      </c>
      <c r="C63" s="5" t="s">
        <v>22</v>
      </c>
      <c r="D63" s="22">
        <f t="shared" ref="D63:Q63" si="17">D64+D89+D101+D120</f>
        <v>37.766199999999998</v>
      </c>
      <c r="E63" s="22">
        <f t="shared" si="17"/>
        <v>0</v>
      </c>
      <c r="F63" s="22">
        <f t="shared" si="17"/>
        <v>37.766199999999998</v>
      </c>
      <c r="G63" s="22">
        <f t="shared" si="17"/>
        <v>2.9985999999999997</v>
      </c>
      <c r="H63" s="22">
        <f t="shared" si="17"/>
        <v>1.0954999999999999</v>
      </c>
      <c r="I63" s="22">
        <f t="shared" si="17"/>
        <v>2.9985999999999997</v>
      </c>
      <c r="J63" s="22">
        <f t="shared" si="17"/>
        <v>1.0954999999999999</v>
      </c>
      <c r="K63" s="22">
        <f t="shared" si="17"/>
        <v>0</v>
      </c>
      <c r="L63" s="22">
        <f t="shared" si="17"/>
        <v>0</v>
      </c>
      <c r="M63" s="22">
        <f t="shared" si="17"/>
        <v>0</v>
      </c>
      <c r="N63" s="22">
        <f t="shared" si="17"/>
        <v>0</v>
      </c>
      <c r="O63" s="22">
        <f t="shared" si="17"/>
        <v>0</v>
      </c>
      <c r="P63" s="22">
        <f t="shared" si="17"/>
        <v>0</v>
      </c>
      <c r="Q63" s="22">
        <f t="shared" si="17"/>
        <v>36.670699999999997</v>
      </c>
      <c r="R63" s="22">
        <f>IF(ISERROR(H63-G63),"нд",H63-G63)</f>
        <v>-1.9030999999999998</v>
      </c>
      <c r="S63" s="30"/>
      <c r="T63" s="5"/>
    </row>
    <row r="64" spans="1:20" s="16" customFormat="1" ht="63.75" x14ac:dyDescent="0.2">
      <c r="A64" s="10" t="s">
        <v>69</v>
      </c>
      <c r="B64" s="11" t="s">
        <v>70</v>
      </c>
      <c r="C64" s="8" t="s">
        <v>22</v>
      </c>
      <c r="D64" s="23">
        <f t="shared" ref="D64:Q64" si="18">D65+D87</f>
        <v>15.667299999999997</v>
      </c>
      <c r="E64" s="23">
        <f t="shared" si="18"/>
        <v>0</v>
      </c>
      <c r="F64" s="23">
        <f t="shared" si="18"/>
        <v>15.667299999999997</v>
      </c>
      <c r="G64" s="23">
        <f t="shared" si="18"/>
        <v>1.1353</v>
      </c>
      <c r="H64" s="23">
        <f t="shared" si="18"/>
        <v>0</v>
      </c>
      <c r="I64" s="23">
        <f t="shared" si="18"/>
        <v>1.1353</v>
      </c>
      <c r="J64" s="23">
        <f t="shared" si="18"/>
        <v>0</v>
      </c>
      <c r="K64" s="23">
        <f t="shared" si="18"/>
        <v>0</v>
      </c>
      <c r="L64" s="23">
        <f t="shared" si="18"/>
        <v>0</v>
      </c>
      <c r="M64" s="23">
        <f t="shared" si="18"/>
        <v>0</v>
      </c>
      <c r="N64" s="23">
        <f t="shared" si="18"/>
        <v>0</v>
      </c>
      <c r="O64" s="23">
        <f t="shared" si="18"/>
        <v>0</v>
      </c>
      <c r="P64" s="23">
        <f t="shared" si="18"/>
        <v>0</v>
      </c>
      <c r="Q64" s="23">
        <f t="shared" si="18"/>
        <v>15.667299999999997</v>
      </c>
      <c r="R64" s="23">
        <f>IF(ISERROR(H64-G64),"нд",H64-G64)</f>
        <v>-1.1353</v>
      </c>
      <c r="S64" s="31"/>
      <c r="T64" s="8"/>
    </row>
    <row r="65" spans="1:20" s="16" customFormat="1" ht="25.5" x14ac:dyDescent="0.2">
      <c r="A65" s="10" t="s">
        <v>71</v>
      </c>
      <c r="B65" s="11" t="s">
        <v>72</v>
      </c>
      <c r="C65" s="8" t="s">
        <v>22</v>
      </c>
      <c r="D65" s="23">
        <f t="shared" ref="D65:Q65" si="19">SUM(D66:D86)</f>
        <v>15.667299999999997</v>
      </c>
      <c r="E65" s="23">
        <f t="shared" si="19"/>
        <v>0</v>
      </c>
      <c r="F65" s="23">
        <f t="shared" si="19"/>
        <v>15.667299999999997</v>
      </c>
      <c r="G65" s="23">
        <f t="shared" si="19"/>
        <v>1.1353</v>
      </c>
      <c r="H65" s="23">
        <f t="shared" si="19"/>
        <v>0</v>
      </c>
      <c r="I65" s="23">
        <f t="shared" si="19"/>
        <v>1.1353</v>
      </c>
      <c r="J65" s="23">
        <f t="shared" si="19"/>
        <v>0</v>
      </c>
      <c r="K65" s="23">
        <f t="shared" si="19"/>
        <v>0</v>
      </c>
      <c r="L65" s="23">
        <f t="shared" si="19"/>
        <v>0</v>
      </c>
      <c r="M65" s="23">
        <f t="shared" si="19"/>
        <v>0</v>
      </c>
      <c r="N65" s="23">
        <f t="shared" si="19"/>
        <v>0</v>
      </c>
      <c r="O65" s="23">
        <f t="shared" si="19"/>
        <v>0</v>
      </c>
      <c r="P65" s="23">
        <f t="shared" si="19"/>
        <v>0</v>
      </c>
      <c r="Q65" s="23">
        <f t="shared" si="19"/>
        <v>15.667299999999997</v>
      </c>
      <c r="R65" s="23">
        <f>IF(ISERROR(H65-G65),"нд",H65-G65)</f>
        <v>-1.1353</v>
      </c>
      <c r="S65" s="31"/>
      <c r="T65" s="8"/>
    </row>
    <row r="66" spans="1:20" s="16" customFormat="1" ht="25.5" x14ac:dyDescent="0.2">
      <c r="A66" s="12" t="s">
        <v>71</v>
      </c>
      <c r="B66" s="13" t="s">
        <v>134</v>
      </c>
      <c r="C66" s="14" t="s">
        <v>135</v>
      </c>
      <c r="D66" s="24">
        <v>0.70430000000000004</v>
      </c>
      <c r="E66" s="24">
        <v>0</v>
      </c>
      <c r="F66" s="24">
        <f t="shared" ref="F66:F70" si="20">D66-E66</f>
        <v>0.70430000000000004</v>
      </c>
      <c r="G66" s="24">
        <f t="shared" ref="G66:G79" si="21">IF(ISERROR(I66+K66+M66+O66),"нд",I66+K66+M66+O66)</f>
        <v>0</v>
      </c>
      <c r="H66" s="24">
        <f t="shared" ref="H66" si="22">J66+L66+N66+P66</f>
        <v>0</v>
      </c>
      <c r="I66" s="24">
        <v>0</v>
      </c>
      <c r="J66" s="24">
        <v>0</v>
      </c>
      <c r="K66" s="24"/>
      <c r="L66" s="24"/>
      <c r="M66" s="24"/>
      <c r="N66" s="24"/>
      <c r="O66" s="24"/>
      <c r="P66" s="24"/>
      <c r="Q66" s="24">
        <f>F66-H66</f>
        <v>0.70430000000000004</v>
      </c>
      <c r="R66" s="24">
        <f t="shared" ref="R66:R79" si="23">IF(ISERROR(H66-G66),"нд",H66-G66)</f>
        <v>0</v>
      </c>
      <c r="S66" s="32">
        <f t="shared" ref="S66:S79" si="24">IF(R66="нд","нд",IFERROR(R66/G66*100,IF(H66&gt;0,100,0)))</f>
        <v>0</v>
      </c>
      <c r="T66" s="38"/>
    </row>
    <row r="67" spans="1:20" s="16" customFormat="1" ht="25.5" x14ac:dyDescent="0.2">
      <c r="A67" s="12" t="s">
        <v>71</v>
      </c>
      <c r="B67" s="13" t="s">
        <v>136</v>
      </c>
      <c r="C67" s="14" t="s">
        <v>137</v>
      </c>
      <c r="D67" s="24">
        <v>0.76939999999999997</v>
      </c>
      <c r="E67" s="24">
        <v>0</v>
      </c>
      <c r="F67" s="24">
        <f t="shared" si="20"/>
        <v>0.76939999999999997</v>
      </c>
      <c r="G67" s="24">
        <f t="shared" si="21"/>
        <v>0</v>
      </c>
      <c r="H67" s="24">
        <f t="shared" ref="H67:H79" si="25">J67+L67+N67+P67</f>
        <v>0</v>
      </c>
      <c r="I67" s="24">
        <v>0</v>
      </c>
      <c r="J67" s="24">
        <v>0</v>
      </c>
      <c r="K67" s="24"/>
      <c r="L67" s="24"/>
      <c r="M67" s="24"/>
      <c r="N67" s="24"/>
      <c r="O67" s="24"/>
      <c r="P67" s="24"/>
      <c r="Q67" s="24">
        <f t="shared" ref="Q67:Q79" si="26">F67-H67</f>
        <v>0.76939999999999997</v>
      </c>
      <c r="R67" s="24">
        <f t="shared" si="23"/>
        <v>0</v>
      </c>
      <c r="S67" s="32">
        <f t="shared" si="24"/>
        <v>0</v>
      </c>
      <c r="T67" s="38"/>
    </row>
    <row r="68" spans="1:20" s="16" customFormat="1" ht="25.5" x14ac:dyDescent="0.2">
      <c r="A68" s="12" t="s">
        <v>71</v>
      </c>
      <c r="B68" s="13" t="s">
        <v>138</v>
      </c>
      <c r="C68" s="14" t="s">
        <v>139</v>
      </c>
      <c r="D68" s="24">
        <v>0.76929999999999998</v>
      </c>
      <c r="E68" s="24">
        <v>0</v>
      </c>
      <c r="F68" s="24">
        <f t="shared" si="20"/>
        <v>0.76929999999999998</v>
      </c>
      <c r="G68" s="24">
        <f>IF(ISERROR(I68+K68+M68+O68),"нд",I68+K68+M68+O68)</f>
        <v>0</v>
      </c>
      <c r="H68" s="24">
        <f t="shared" ref="H68" si="27">J68+L68+N68+P68</f>
        <v>0</v>
      </c>
      <c r="I68" s="24">
        <v>0</v>
      </c>
      <c r="J68" s="24">
        <v>0</v>
      </c>
      <c r="K68" s="24"/>
      <c r="L68" s="24"/>
      <c r="M68" s="24"/>
      <c r="N68" s="24"/>
      <c r="O68" s="24"/>
      <c r="P68" s="24"/>
      <c r="Q68" s="24">
        <f>F68-H68</f>
        <v>0.76929999999999998</v>
      </c>
      <c r="R68" s="24">
        <f>IF(ISERROR(H68-G68),"нд",H68-G68)</f>
        <v>0</v>
      </c>
      <c r="S68" s="32">
        <f>IF(R68="нд","нд",IFERROR(R68/G68*100,IF(H68&gt;0,100,0)))</f>
        <v>0</v>
      </c>
      <c r="T68" s="38"/>
    </row>
    <row r="69" spans="1:20" s="16" customFormat="1" ht="25.5" x14ac:dyDescent="0.2">
      <c r="A69" s="12" t="s">
        <v>71</v>
      </c>
      <c r="B69" s="13" t="s">
        <v>140</v>
      </c>
      <c r="C69" s="14" t="s">
        <v>141</v>
      </c>
      <c r="D69" s="24">
        <v>0.92779999999999996</v>
      </c>
      <c r="E69" s="24">
        <v>0</v>
      </c>
      <c r="F69" s="24">
        <f t="shared" si="20"/>
        <v>0.92779999999999996</v>
      </c>
      <c r="G69" s="24">
        <f>IF(ISERROR(I69+K69+M69+O69),"нд",I69+K69+M69+O69)</f>
        <v>0</v>
      </c>
      <c r="H69" s="24">
        <f>J69+L69+N69+P69</f>
        <v>0</v>
      </c>
      <c r="I69" s="24">
        <v>0</v>
      </c>
      <c r="J69" s="24">
        <v>0</v>
      </c>
      <c r="K69" s="24"/>
      <c r="L69" s="24"/>
      <c r="M69" s="24"/>
      <c r="N69" s="24"/>
      <c r="O69" s="24"/>
      <c r="P69" s="24"/>
      <c r="Q69" s="24">
        <f>F69-H69</f>
        <v>0.92779999999999996</v>
      </c>
      <c r="R69" s="24">
        <f>IF(ISERROR(H69-G69),"нд",H69-G69)</f>
        <v>0</v>
      </c>
      <c r="S69" s="32">
        <f>IF(R69="нд","нд",IFERROR(R69/G69*100,IF(H69&gt;0,100,0)))</f>
        <v>0</v>
      </c>
      <c r="T69" s="38"/>
    </row>
    <row r="70" spans="1:20" s="16" customFormat="1" ht="25.5" x14ac:dyDescent="0.2">
      <c r="A70" s="12" t="s">
        <v>71</v>
      </c>
      <c r="B70" s="13" t="s">
        <v>142</v>
      </c>
      <c r="C70" s="14" t="s">
        <v>143</v>
      </c>
      <c r="D70" s="24">
        <v>0.92779999999999996</v>
      </c>
      <c r="E70" s="24">
        <v>0</v>
      </c>
      <c r="F70" s="24">
        <f t="shared" si="20"/>
        <v>0.92779999999999996</v>
      </c>
      <c r="G70" s="24">
        <f>IF(ISERROR(I70+K70+M70+O70),"нд",I70+K70+M70+O70)</f>
        <v>0</v>
      </c>
      <c r="H70" s="24">
        <f>J70+L70+N70+P70</f>
        <v>0</v>
      </c>
      <c r="I70" s="24">
        <v>0</v>
      </c>
      <c r="J70" s="24">
        <v>0</v>
      </c>
      <c r="K70" s="24"/>
      <c r="L70" s="24"/>
      <c r="M70" s="24"/>
      <c r="N70" s="24"/>
      <c r="O70" s="24"/>
      <c r="P70" s="24"/>
      <c r="Q70" s="24">
        <f>F70-H70</f>
        <v>0.92779999999999996</v>
      </c>
      <c r="R70" s="24">
        <f>IF(ISERROR(H70-G70),"нд",H70-G70)</f>
        <v>0</v>
      </c>
      <c r="S70" s="32">
        <f>IF(R70="нд","нд",IFERROR(R70/G70*100,IF(H70&gt;0,100,0)))</f>
        <v>0</v>
      </c>
      <c r="T70" s="38"/>
    </row>
    <row r="71" spans="1:20" s="16" customFormat="1" ht="25.5" x14ac:dyDescent="0.2">
      <c r="A71" s="12" t="s">
        <v>71</v>
      </c>
      <c r="B71" s="13" t="s">
        <v>144</v>
      </c>
      <c r="C71" s="14" t="s">
        <v>145</v>
      </c>
      <c r="D71" s="24">
        <v>0.70430000000000004</v>
      </c>
      <c r="E71" s="24">
        <v>0</v>
      </c>
      <c r="F71" s="24">
        <f t="shared" ref="F71" si="28">D71-E71</f>
        <v>0.70430000000000004</v>
      </c>
      <c r="G71" s="24">
        <f t="shared" ref="G71" si="29">IF(ISERROR(I71+K71+M71+O71),"нд",I71+K71+M71+O71)</f>
        <v>0</v>
      </c>
      <c r="H71" s="24">
        <f t="shared" ref="H71" si="30">J71+L71+N71+P71</f>
        <v>0</v>
      </c>
      <c r="I71" s="24">
        <v>0</v>
      </c>
      <c r="J71" s="24">
        <v>0</v>
      </c>
      <c r="K71" s="24"/>
      <c r="L71" s="24"/>
      <c r="M71" s="24"/>
      <c r="N71" s="24"/>
      <c r="O71" s="24"/>
      <c r="P71" s="24"/>
      <c r="Q71" s="24">
        <f t="shared" ref="Q71" si="31">F71-H71</f>
        <v>0.70430000000000004</v>
      </c>
      <c r="R71" s="24">
        <f t="shared" ref="R71" si="32">IF(ISERROR(H71-G71),"нд",H71-G71)</f>
        <v>0</v>
      </c>
      <c r="S71" s="32">
        <f t="shared" ref="S71" si="33">IF(R71="нд","нд",IFERROR(R71/G71*100,IF(H71&gt;0,100,0)))</f>
        <v>0</v>
      </c>
      <c r="T71" s="38"/>
    </row>
    <row r="72" spans="1:20" s="16" customFormat="1" ht="25.5" x14ac:dyDescent="0.2">
      <c r="A72" s="12" t="s">
        <v>71</v>
      </c>
      <c r="B72" s="13" t="s">
        <v>146</v>
      </c>
      <c r="C72" s="14" t="s">
        <v>147</v>
      </c>
      <c r="D72" s="24">
        <v>0.76910000000000001</v>
      </c>
      <c r="E72" s="24">
        <v>0</v>
      </c>
      <c r="F72" s="24">
        <f t="shared" ref="F72:F85" si="34">D72-E72</f>
        <v>0.76910000000000001</v>
      </c>
      <c r="G72" s="24">
        <f t="shared" si="21"/>
        <v>0.76910000000000001</v>
      </c>
      <c r="H72" s="24">
        <f t="shared" si="25"/>
        <v>0</v>
      </c>
      <c r="I72" s="24">
        <v>0.76910000000000001</v>
      </c>
      <c r="J72" s="24">
        <v>0</v>
      </c>
      <c r="K72" s="24"/>
      <c r="L72" s="24"/>
      <c r="M72" s="24"/>
      <c r="N72" s="24"/>
      <c r="O72" s="24"/>
      <c r="P72" s="24"/>
      <c r="Q72" s="24">
        <f t="shared" si="26"/>
        <v>0.76910000000000001</v>
      </c>
      <c r="R72" s="24">
        <f t="shared" si="23"/>
        <v>-0.76910000000000001</v>
      </c>
      <c r="S72" s="32">
        <f t="shared" si="24"/>
        <v>-100</v>
      </c>
      <c r="T72" s="38" t="s">
        <v>218</v>
      </c>
    </row>
    <row r="73" spans="1:20" s="16" customFormat="1" ht="25.5" x14ac:dyDescent="0.2">
      <c r="A73" s="12" t="s">
        <v>71</v>
      </c>
      <c r="B73" s="13" t="s">
        <v>148</v>
      </c>
      <c r="C73" s="14" t="s">
        <v>149</v>
      </c>
      <c r="D73" s="24">
        <v>0.67610000000000003</v>
      </c>
      <c r="E73" s="24">
        <v>0</v>
      </c>
      <c r="F73" s="24">
        <f t="shared" ref="F73:F78" si="35">D73-E73</f>
        <v>0.67610000000000003</v>
      </c>
      <c r="G73" s="24">
        <f t="shared" ref="G73:G78" si="36">IF(ISERROR(I73+K73+M73+O73),"нд",I73+K73+M73+O73)</f>
        <v>0</v>
      </c>
      <c r="H73" s="24">
        <f t="shared" ref="H73:H78" si="37">J73+L73+N73+P73</f>
        <v>0</v>
      </c>
      <c r="I73" s="24">
        <v>0</v>
      </c>
      <c r="J73" s="24">
        <v>0</v>
      </c>
      <c r="K73" s="24"/>
      <c r="L73" s="24"/>
      <c r="M73" s="24"/>
      <c r="N73" s="24"/>
      <c r="O73" s="24"/>
      <c r="P73" s="24"/>
      <c r="Q73" s="24">
        <f t="shared" ref="Q73:Q78" si="38">F73-H73</f>
        <v>0.67610000000000003</v>
      </c>
      <c r="R73" s="24">
        <f t="shared" ref="R73:R78" si="39">IF(ISERROR(H73-G73),"нд",H73-G73)</f>
        <v>0</v>
      </c>
      <c r="S73" s="32">
        <f t="shared" ref="S73:S78" si="40">IF(R73="нд","нд",IFERROR(R73/G73*100,IF(H73&gt;0,100,0)))</f>
        <v>0</v>
      </c>
      <c r="T73" s="38"/>
    </row>
    <row r="74" spans="1:20" s="16" customFormat="1" ht="25.5" x14ac:dyDescent="0.2">
      <c r="A74" s="12" t="s">
        <v>71</v>
      </c>
      <c r="B74" s="13" t="s">
        <v>150</v>
      </c>
      <c r="C74" s="14" t="s">
        <v>151</v>
      </c>
      <c r="D74" s="24">
        <v>0.8377</v>
      </c>
      <c r="E74" s="24">
        <v>0</v>
      </c>
      <c r="F74" s="24">
        <f t="shared" si="35"/>
        <v>0.8377</v>
      </c>
      <c r="G74" s="24">
        <f t="shared" si="36"/>
        <v>0</v>
      </c>
      <c r="H74" s="24">
        <f t="shared" si="37"/>
        <v>0</v>
      </c>
      <c r="I74" s="24">
        <v>0</v>
      </c>
      <c r="J74" s="24">
        <v>0</v>
      </c>
      <c r="K74" s="24"/>
      <c r="L74" s="24"/>
      <c r="M74" s="24"/>
      <c r="N74" s="24"/>
      <c r="O74" s="24"/>
      <c r="P74" s="24"/>
      <c r="Q74" s="24">
        <f t="shared" si="38"/>
        <v>0.8377</v>
      </c>
      <c r="R74" s="24">
        <f t="shared" si="39"/>
        <v>0</v>
      </c>
      <c r="S74" s="32">
        <f t="shared" si="40"/>
        <v>0</v>
      </c>
      <c r="T74" s="38"/>
    </row>
    <row r="75" spans="1:20" s="16" customFormat="1" ht="38.25" x14ac:dyDescent="0.2">
      <c r="A75" s="12" t="s">
        <v>71</v>
      </c>
      <c r="B75" s="13" t="s">
        <v>169</v>
      </c>
      <c r="C75" s="14" t="s">
        <v>152</v>
      </c>
      <c r="D75" s="24">
        <v>2.0505</v>
      </c>
      <c r="E75" s="24">
        <v>0</v>
      </c>
      <c r="F75" s="24">
        <f t="shared" si="35"/>
        <v>2.0505</v>
      </c>
      <c r="G75" s="24">
        <f t="shared" si="36"/>
        <v>0</v>
      </c>
      <c r="H75" s="24">
        <f t="shared" si="37"/>
        <v>0</v>
      </c>
      <c r="I75" s="24">
        <v>0</v>
      </c>
      <c r="J75" s="24">
        <v>0</v>
      </c>
      <c r="K75" s="24"/>
      <c r="L75" s="24"/>
      <c r="M75" s="24"/>
      <c r="N75" s="24"/>
      <c r="O75" s="24"/>
      <c r="P75" s="24"/>
      <c r="Q75" s="24">
        <f t="shared" si="38"/>
        <v>2.0505</v>
      </c>
      <c r="R75" s="24">
        <f t="shared" si="39"/>
        <v>0</v>
      </c>
      <c r="S75" s="32">
        <f t="shared" si="40"/>
        <v>0</v>
      </c>
      <c r="T75" s="38"/>
    </row>
    <row r="76" spans="1:20" s="16" customFormat="1" ht="38.25" x14ac:dyDescent="0.2">
      <c r="A76" s="12" t="s">
        <v>71</v>
      </c>
      <c r="B76" s="13" t="s">
        <v>170</v>
      </c>
      <c r="C76" s="14" t="s">
        <v>153</v>
      </c>
      <c r="D76" s="24">
        <v>2.0505</v>
      </c>
      <c r="E76" s="24">
        <v>0</v>
      </c>
      <c r="F76" s="24">
        <f t="shared" si="35"/>
        <v>2.0505</v>
      </c>
      <c r="G76" s="24">
        <f t="shared" si="36"/>
        <v>0</v>
      </c>
      <c r="H76" s="24">
        <f t="shared" si="37"/>
        <v>0</v>
      </c>
      <c r="I76" s="24">
        <v>0</v>
      </c>
      <c r="J76" s="24">
        <v>0</v>
      </c>
      <c r="K76" s="24"/>
      <c r="L76" s="24"/>
      <c r="M76" s="24"/>
      <c r="N76" s="24"/>
      <c r="O76" s="24"/>
      <c r="P76" s="24"/>
      <c r="Q76" s="24">
        <f t="shared" si="38"/>
        <v>2.0505</v>
      </c>
      <c r="R76" s="24">
        <f t="shared" si="39"/>
        <v>0</v>
      </c>
      <c r="S76" s="32">
        <f t="shared" si="40"/>
        <v>0</v>
      </c>
      <c r="T76" s="24"/>
    </row>
    <row r="77" spans="1:20" s="16" customFormat="1" ht="38.25" x14ac:dyDescent="0.2">
      <c r="A77" s="12" t="s">
        <v>71</v>
      </c>
      <c r="B77" s="13" t="s">
        <v>171</v>
      </c>
      <c r="C77" s="14" t="s">
        <v>154</v>
      </c>
      <c r="D77" s="24">
        <v>2.0505</v>
      </c>
      <c r="E77" s="24">
        <v>0</v>
      </c>
      <c r="F77" s="24">
        <f t="shared" si="35"/>
        <v>2.0505</v>
      </c>
      <c r="G77" s="24">
        <f t="shared" si="36"/>
        <v>0</v>
      </c>
      <c r="H77" s="24">
        <f t="shared" si="37"/>
        <v>0</v>
      </c>
      <c r="I77" s="24">
        <v>0</v>
      </c>
      <c r="J77" s="24">
        <v>0</v>
      </c>
      <c r="K77" s="24"/>
      <c r="L77" s="24"/>
      <c r="M77" s="24"/>
      <c r="N77" s="24"/>
      <c r="O77" s="24"/>
      <c r="P77" s="24"/>
      <c r="Q77" s="24">
        <f t="shared" si="38"/>
        <v>2.0505</v>
      </c>
      <c r="R77" s="24">
        <f t="shared" si="39"/>
        <v>0</v>
      </c>
      <c r="S77" s="32">
        <f t="shared" si="40"/>
        <v>0</v>
      </c>
      <c r="T77" s="38"/>
    </row>
    <row r="78" spans="1:20" s="16" customFormat="1" ht="38.25" x14ac:dyDescent="0.2">
      <c r="A78" s="12" t="s">
        <v>71</v>
      </c>
      <c r="B78" s="13" t="s">
        <v>172</v>
      </c>
      <c r="C78" s="14" t="s">
        <v>173</v>
      </c>
      <c r="D78" s="24">
        <v>0</v>
      </c>
      <c r="E78" s="24">
        <v>0</v>
      </c>
      <c r="F78" s="24">
        <f t="shared" si="35"/>
        <v>0</v>
      </c>
      <c r="G78" s="24">
        <f t="shared" si="36"/>
        <v>0</v>
      </c>
      <c r="H78" s="24">
        <f t="shared" si="37"/>
        <v>0</v>
      </c>
      <c r="I78" s="24">
        <v>0</v>
      </c>
      <c r="J78" s="24">
        <v>0</v>
      </c>
      <c r="K78" s="24"/>
      <c r="L78" s="24"/>
      <c r="M78" s="24"/>
      <c r="N78" s="24"/>
      <c r="O78" s="24"/>
      <c r="P78" s="24"/>
      <c r="Q78" s="24">
        <f t="shared" si="38"/>
        <v>0</v>
      </c>
      <c r="R78" s="24">
        <f t="shared" si="39"/>
        <v>0</v>
      </c>
      <c r="S78" s="32">
        <f t="shared" si="40"/>
        <v>0</v>
      </c>
      <c r="T78" s="38"/>
    </row>
    <row r="79" spans="1:20" s="16" customFormat="1" ht="38.25" x14ac:dyDescent="0.2">
      <c r="A79" s="12" t="s">
        <v>71</v>
      </c>
      <c r="B79" s="13" t="s">
        <v>155</v>
      </c>
      <c r="C79" s="14" t="s">
        <v>156</v>
      </c>
      <c r="D79" s="24">
        <v>0.36620000000000003</v>
      </c>
      <c r="E79" s="24">
        <v>0</v>
      </c>
      <c r="F79" s="24">
        <f t="shared" si="34"/>
        <v>0.36620000000000003</v>
      </c>
      <c r="G79" s="24">
        <f t="shared" si="21"/>
        <v>0.36620000000000003</v>
      </c>
      <c r="H79" s="24">
        <f t="shared" si="25"/>
        <v>0</v>
      </c>
      <c r="I79" s="24">
        <v>0.36620000000000003</v>
      </c>
      <c r="J79" s="24">
        <v>0</v>
      </c>
      <c r="K79" s="24"/>
      <c r="L79" s="24"/>
      <c r="M79" s="24"/>
      <c r="N79" s="24"/>
      <c r="O79" s="24"/>
      <c r="P79" s="24"/>
      <c r="Q79" s="24">
        <f t="shared" si="26"/>
        <v>0.36620000000000003</v>
      </c>
      <c r="R79" s="24">
        <f t="shared" si="23"/>
        <v>-0.36620000000000003</v>
      </c>
      <c r="S79" s="32">
        <f t="shared" si="24"/>
        <v>-100</v>
      </c>
      <c r="T79" s="38" t="s">
        <v>218</v>
      </c>
    </row>
    <row r="80" spans="1:20" s="16" customFormat="1" ht="38.25" x14ac:dyDescent="0.2">
      <c r="A80" s="12" t="s">
        <v>71</v>
      </c>
      <c r="B80" s="13" t="s">
        <v>157</v>
      </c>
      <c r="C80" s="14" t="s">
        <v>158</v>
      </c>
      <c r="D80" s="24">
        <v>0.36620000000000003</v>
      </c>
      <c r="E80" s="24">
        <v>0</v>
      </c>
      <c r="F80" s="24">
        <f t="shared" si="34"/>
        <v>0.36620000000000003</v>
      </c>
      <c r="G80" s="24">
        <f t="shared" ref="G80" si="41">IF(ISERROR(I80+K80+M80+O80),"нд",I80+K80+M80+O80)</f>
        <v>0</v>
      </c>
      <c r="H80" s="24">
        <f t="shared" ref="H80" si="42">J80+L80+N80+P80</f>
        <v>0</v>
      </c>
      <c r="I80" s="24">
        <v>0</v>
      </c>
      <c r="J80" s="24">
        <v>0</v>
      </c>
      <c r="K80" s="24"/>
      <c r="L80" s="24"/>
      <c r="M80" s="24"/>
      <c r="N80" s="24"/>
      <c r="O80" s="24"/>
      <c r="P80" s="24"/>
      <c r="Q80" s="24">
        <f t="shared" ref="Q80" si="43">F80-H80</f>
        <v>0.36620000000000003</v>
      </c>
      <c r="R80" s="24">
        <f t="shared" ref="R80" si="44">IF(ISERROR(H80-G80),"нд",H80-G80)</f>
        <v>0</v>
      </c>
      <c r="S80" s="32">
        <f t="shared" ref="S80" si="45">IF(R80="нд","нд",IFERROR(R80/G80*100,IF(H80&gt;0,100,0)))</f>
        <v>0</v>
      </c>
      <c r="T80" s="38"/>
    </row>
    <row r="81" spans="1:20" s="16" customFormat="1" ht="38.25" x14ac:dyDescent="0.2">
      <c r="A81" s="12" t="s">
        <v>71</v>
      </c>
      <c r="B81" s="13" t="s">
        <v>159</v>
      </c>
      <c r="C81" s="14" t="s">
        <v>160</v>
      </c>
      <c r="D81" s="24">
        <v>0.2923</v>
      </c>
      <c r="E81" s="24">
        <v>0</v>
      </c>
      <c r="F81" s="24">
        <f t="shared" si="34"/>
        <v>0.2923</v>
      </c>
      <c r="G81" s="24">
        <f t="shared" ref="G81:G82" si="46">IF(ISERROR(I81+K81+M81+O81),"нд",I81+K81+M81+O81)</f>
        <v>0</v>
      </c>
      <c r="H81" s="24">
        <f t="shared" ref="H81:H82" si="47">J81+L81+N81+P81</f>
        <v>0</v>
      </c>
      <c r="I81" s="24">
        <v>0</v>
      </c>
      <c r="J81" s="24">
        <v>0</v>
      </c>
      <c r="K81" s="24"/>
      <c r="L81" s="24"/>
      <c r="M81" s="24"/>
      <c r="N81" s="24"/>
      <c r="O81" s="24"/>
      <c r="P81" s="24"/>
      <c r="Q81" s="24">
        <f t="shared" ref="Q81:Q82" si="48">F81-H81</f>
        <v>0.2923</v>
      </c>
      <c r="R81" s="24">
        <f t="shared" ref="R81:R82" si="49">IF(ISERROR(H81-G81),"нд",H81-G81)</f>
        <v>0</v>
      </c>
      <c r="S81" s="32">
        <f t="shared" ref="S81:S82" si="50">IF(R81="нд","нд",IFERROR(R81/G81*100,IF(H81&gt;0,100,0)))</f>
        <v>0</v>
      </c>
      <c r="T81" s="38"/>
    </row>
    <row r="82" spans="1:20" s="16" customFormat="1" ht="38.25" x14ac:dyDescent="0.2">
      <c r="A82" s="12" t="s">
        <v>71</v>
      </c>
      <c r="B82" s="13" t="s">
        <v>161</v>
      </c>
      <c r="C82" s="14" t="s">
        <v>162</v>
      </c>
      <c r="D82" s="24">
        <v>0.2923</v>
      </c>
      <c r="E82" s="24">
        <v>0</v>
      </c>
      <c r="F82" s="24">
        <f t="shared" ref="F82" si="51">D82-E82</f>
        <v>0.2923</v>
      </c>
      <c r="G82" s="24">
        <f t="shared" si="46"/>
        <v>0</v>
      </c>
      <c r="H82" s="24">
        <f t="shared" si="47"/>
        <v>0</v>
      </c>
      <c r="I82" s="24">
        <v>0</v>
      </c>
      <c r="J82" s="24">
        <v>0</v>
      </c>
      <c r="K82" s="24"/>
      <c r="L82" s="24"/>
      <c r="M82" s="24"/>
      <c r="N82" s="24"/>
      <c r="O82" s="24"/>
      <c r="P82" s="24"/>
      <c r="Q82" s="24">
        <f t="shared" si="48"/>
        <v>0.2923</v>
      </c>
      <c r="R82" s="24">
        <f t="shared" si="49"/>
        <v>0</v>
      </c>
      <c r="S82" s="32">
        <f t="shared" si="50"/>
        <v>0</v>
      </c>
      <c r="T82" s="24"/>
    </row>
    <row r="83" spans="1:20" s="16" customFormat="1" ht="38.25" x14ac:dyDescent="0.2">
      <c r="A83" s="12" t="s">
        <v>71</v>
      </c>
      <c r="B83" s="13" t="s">
        <v>163</v>
      </c>
      <c r="C83" s="14" t="s">
        <v>164</v>
      </c>
      <c r="D83" s="24">
        <v>0.2928</v>
      </c>
      <c r="E83" s="24">
        <v>0</v>
      </c>
      <c r="F83" s="24">
        <f t="shared" si="34"/>
        <v>0.2928</v>
      </c>
      <c r="G83" s="24">
        <f t="shared" ref="G83:G84" si="52">IF(ISERROR(I83+K83+M83+O83),"нд",I83+K83+M83+O83)</f>
        <v>0</v>
      </c>
      <c r="H83" s="24">
        <f t="shared" ref="H83:H84" si="53">J83+L83+N83+P83</f>
        <v>0</v>
      </c>
      <c r="I83" s="24">
        <v>0</v>
      </c>
      <c r="J83" s="24">
        <v>0</v>
      </c>
      <c r="K83" s="24"/>
      <c r="L83" s="24"/>
      <c r="M83" s="24"/>
      <c r="N83" s="24"/>
      <c r="O83" s="24"/>
      <c r="P83" s="24"/>
      <c r="Q83" s="24">
        <f t="shared" ref="Q83:Q84" si="54">F83-H83</f>
        <v>0.2928</v>
      </c>
      <c r="R83" s="24">
        <f t="shared" ref="R83:R84" si="55">IF(ISERROR(H83-G83),"нд",H83-G83)</f>
        <v>0</v>
      </c>
      <c r="S83" s="32">
        <f t="shared" ref="S83:S84" si="56">IF(R83="нд","нд",IFERROR(R83/G83*100,IF(H83&gt;0,100,0)))</f>
        <v>0</v>
      </c>
      <c r="T83" s="24"/>
    </row>
    <row r="84" spans="1:20" s="16" customFormat="1" ht="38.25" x14ac:dyDescent="0.2">
      <c r="A84" s="12" t="s">
        <v>71</v>
      </c>
      <c r="B84" s="13" t="s">
        <v>165</v>
      </c>
      <c r="C84" s="14" t="s">
        <v>166</v>
      </c>
      <c r="D84" s="24">
        <v>0.36620000000000003</v>
      </c>
      <c r="E84" s="24">
        <v>0</v>
      </c>
      <c r="F84" s="24">
        <f t="shared" si="34"/>
        <v>0.36620000000000003</v>
      </c>
      <c r="G84" s="24">
        <f t="shared" si="52"/>
        <v>0</v>
      </c>
      <c r="H84" s="24">
        <f t="shared" si="53"/>
        <v>0</v>
      </c>
      <c r="I84" s="24">
        <v>0</v>
      </c>
      <c r="J84" s="24">
        <v>0</v>
      </c>
      <c r="K84" s="24"/>
      <c r="L84" s="24"/>
      <c r="M84" s="24"/>
      <c r="N84" s="24"/>
      <c r="O84" s="24"/>
      <c r="P84" s="24"/>
      <c r="Q84" s="24">
        <f t="shared" si="54"/>
        <v>0.36620000000000003</v>
      </c>
      <c r="R84" s="24">
        <f t="shared" si="55"/>
        <v>0</v>
      </c>
      <c r="S84" s="32">
        <f t="shared" si="56"/>
        <v>0</v>
      </c>
      <c r="T84" s="38"/>
    </row>
    <row r="85" spans="1:20" s="16" customFormat="1" ht="38.25" x14ac:dyDescent="0.2">
      <c r="A85" s="12" t="s">
        <v>71</v>
      </c>
      <c r="B85" s="13" t="s">
        <v>167</v>
      </c>
      <c r="C85" s="14" t="s">
        <v>168</v>
      </c>
      <c r="D85" s="24">
        <v>0.45400000000000001</v>
      </c>
      <c r="E85" s="24">
        <v>0</v>
      </c>
      <c r="F85" s="24">
        <f t="shared" si="34"/>
        <v>0.45400000000000001</v>
      </c>
      <c r="G85" s="24">
        <f t="shared" ref="G85" si="57">IF(ISERROR(I85+K85+M85+O85),"нд",I85+K85+M85+O85)</f>
        <v>0</v>
      </c>
      <c r="H85" s="24">
        <f t="shared" ref="H85" si="58">J85+L85+N85+P85</f>
        <v>0</v>
      </c>
      <c r="I85" s="24">
        <v>0</v>
      </c>
      <c r="J85" s="24">
        <v>0</v>
      </c>
      <c r="K85" s="24"/>
      <c r="L85" s="24"/>
      <c r="M85" s="24"/>
      <c r="N85" s="24"/>
      <c r="O85" s="24"/>
      <c r="P85" s="24"/>
      <c r="Q85" s="24">
        <f t="shared" ref="Q85" si="59">F85-H85</f>
        <v>0.45400000000000001</v>
      </c>
      <c r="R85" s="24">
        <f t="shared" ref="R85" si="60">IF(ISERROR(H85-G85),"нд",H85-G85)</f>
        <v>0</v>
      </c>
      <c r="S85" s="32">
        <f t="shared" ref="S85" si="61">IF(R85="нд","нд",IFERROR(R85/G85*100,IF(H85&gt;0,100,0)))</f>
        <v>0</v>
      </c>
      <c r="T85" s="38"/>
    </row>
    <row r="86" spans="1:20" x14ac:dyDescent="0.2">
      <c r="A86" s="10" t="s">
        <v>17</v>
      </c>
      <c r="B86" s="11" t="s">
        <v>17</v>
      </c>
      <c r="C86" s="8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31"/>
      <c r="T86" s="8"/>
    </row>
    <row r="87" spans="1:20" ht="51" x14ac:dyDescent="0.2">
      <c r="A87" s="10" t="s">
        <v>73</v>
      </c>
      <c r="B87" s="11" t="s">
        <v>74</v>
      </c>
      <c r="C87" s="8" t="s">
        <v>22</v>
      </c>
      <c r="D87" s="23">
        <f t="shared" ref="D87:Q87" si="62">SUM(D88:D88)</f>
        <v>0</v>
      </c>
      <c r="E87" s="23">
        <f t="shared" si="62"/>
        <v>0</v>
      </c>
      <c r="F87" s="23">
        <f t="shared" si="62"/>
        <v>0</v>
      </c>
      <c r="G87" s="23">
        <f t="shared" si="62"/>
        <v>0</v>
      </c>
      <c r="H87" s="23">
        <f t="shared" si="62"/>
        <v>0</v>
      </c>
      <c r="I87" s="23">
        <f t="shared" si="62"/>
        <v>0</v>
      </c>
      <c r="J87" s="23">
        <f t="shared" si="62"/>
        <v>0</v>
      </c>
      <c r="K87" s="23">
        <f t="shared" si="62"/>
        <v>0</v>
      </c>
      <c r="L87" s="23">
        <f t="shared" si="62"/>
        <v>0</v>
      </c>
      <c r="M87" s="23">
        <f t="shared" si="62"/>
        <v>0</v>
      </c>
      <c r="N87" s="23">
        <f t="shared" si="62"/>
        <v>0</v>
      </c>
      <c r="O87" s="23">
        <f t="shared" si="62"/>
        <v>0</v>
      </c>
      <c r="P87" s="23">
        <f t="shared" si="62"/>
        <v>0</v>
      </c>
      <c r="Q87" s="23">
        <f t="shared" si="62"/>
        <v>0</v>
      </c>
      <c r="R87" s="23">
        <f>IF(ISERROR(H87-G87),"нд",H87-G87)</f>
        <v>0</v>
      </c>
      <c r="S87" s="31"/>
      <c r="T87" s="8"/>
    </row>
    <row r="88" spans="1:20" x14ac:dyDescent="0.2">
      <c r="A88" s="10" t="s">
        <v>17</v>
      </c>
      <c r="B88" s="11" t="s">
        <v>17</v>
      </c>
      <c r="C88" s="8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31"/>
      <c r="T88" s="8"/>
    </row>
    <row r="89" spans="1:20" ht="38.25" x14ac:dyDescent="0.2">
      <c r="A89" s="10" t="s">
        <v>75</v>
      </c>
      <c r="B89" s="11" t="s">
        <v>76</v>
      </c>
      <c r="C89" s="8" t="s">
        <v>22</v>
      </c>
      <c r="D89" s="23">
        <f t="shared" ref="D89:Q89" si="63">D90+D99</f>
        <v>12.786</v>
      </c>
      <c r="E89" s="23">
        <f t="shared" si="63"/>
        <v>0</v>
      </c>
      <c r="F89" s="23">
        <f t="shared" si="63"/>
        <v>12.786</v>
      </c>
      <c r="G89" s="23">
        <f t="shared" si="63"/>
        <v>0</v>
      </c>
      <c r="H89" s="23">
        <f t="shared" si="63"/>
        <v>0</v>
      </c>
      <c r="I89" s="23">
        <f t="shared" si="63"/>
        <v>0</v>
      </c>
      <c r="J89" s="23">
        <f t="shared" si="63"/>
        <v>0</v>
      </c>
      <c r="K89" s="23">
        <f t="shared" si="63"/>
        <v>0</v>
      </c>
      <c r="L89" s="23">
        <f t="shared" si="63"/>
        <v>0</v>
      </c>
      <c r="M89" s="23">
        <f t="shared" si="63"/>
        <v>0</v>
      </c>
      <c r="N89" s="23">
        <f t="shared" si="63"/>
        <v>0</v>
      </c>
      <c r="O89" s="23">
        <f t="shared" si="63"/>
        <v>0</v>
      </c>
      <c r="P89" s="23">
        <f t="shared" si="63"/>
        <v>0</v>
      </c>
      <c r="Q89" s="23">
        <f t="shared" si="63"/>
        <v>12.786</v>
      </c>
      <c r="R89" s="23">
        <f>IF(ISERROR(H89-G89),"нд",H89-G89)</f>
        <v>0</v>
      </c>
      <c r="S89" s="31"/>
      <c r="T89" s="8"/>
    </row>
    <row r="90" spans="1:20" ht="25.5" x14ac:dyDescent="0.2">
      <c r="A90" s="10" t="s">
        <v>77</v>
      </c>
      <c r="B90" s="11" t="s">
        <v>78</v>
      </c>
      <c r="C90" s="8" t="s">
        <v>22</v>
      </c>
      <c r="D90" s="23">
        <f t="shared" ref="D90:Q90" si="64">SUM(D91:D98)</f>
        <v>12.786</v>
      </c>
      <c r="E90" s="23">
        <f t="shared" si="64"/>
        <v>0</v>
      </c>
      <c r="F90" s="23">
        <f t="shared" si="64"/>
        <v>12.786</v>
      </c>
      <c r="G90" s="23">
        <f t="shared" si="64"/>
        <v>0</v>
      </c>
      <c r="H90" s="23">
        <f t="shared" si="64"/>
        <v>0</v>
      </c>
      <c r="I90" s="23">
        <f t="shared" si="64"/>
        <v>0</v>
      </c>
      <c r="J90" s="23">
        <f t="shared" si="64"/>
        <v>0</v>
      </c>
      <c r="K90" s="23">
        <f t="shared" si="64"/>
        <v>0</v>
      </c>
      <c r="L90" s="23">
        <f t="shared" si="64"/>
        <v>0</v>
      </c>
      <c r="M90" s="23">
        <f t="shared" si="64"/>
        <v>0</v>
      </c>
      <c r="N90" s="23">
        <f t="shared" si="64"/>
        <v>0</v>
      </c>
      <c r="O90" s="23">
        <f t="shared" si="64"/>
        <v>0</v>
      </c>
      <c r="P90" s="23">
        <f t="shared" si="64"/>
        <v>0</v>
      </c>
      <c r="Q90" s="23">
        <f t="shared" si="64"/>
        <v>12.786</v>
      </c>
      <c r="R90" s="23">
        <f>IF(ISERROR(H90-G90),"нд",H90-G90)</f>
        <v>0</v>
      </c>
      <c r="S90" s="31"/>
      <c r="T90" s="8"/>
    </row>
    <row r="91" spans="1:20" s="16" customFormat="1" ht="25.5" x14ac:dyDescent="0.2">
      <c r="A91" s="12" t="s">
        <v>77</v>
      </c>
      <c r="B91" s="13" t="s">
        <v>174</v>
      </c>
      <c r="C91" s="14" t="s">
        <v>175</v>
      </c>
      <c r="D91" s="24">
        <v>0.57369999999999999</v>
      </c>
      <c r="E91" s="24">
        <v>0</v>
      </c>
      <c r="F91" s="24">
        <f t="shared" ref="F91:F96" si="65">D91-E91</f>
        <v>0.57369999999999999</v>
      </c>
      <c r="G91" s="24">
        <f t="shared" ref="G91" si="66">IF(ISERROR(I91+K91+M91+O91),"нд",I91+K91+M91+O91)</f>
        <v>0</v>
      </c>
      <c r="H91" s="24">
        <f t="shared" ref="H91" si="67">J91+L91+N91+P91</f>
        <v>0</v>
      </c>
      <c r="I91" s="24">
        <v>0</v>
      </c>
      <c r="J91" s="24">
        <v>0</v>
      </c>
      <c r="K91" s="24"/>
      <c r="L91" s="24"/>
      <c r="M91" s="24"/>
      <c r="N91" s="24"/>
      <c r="O91" s="24"/>
      <c r="P91" s="24"/>
      <c r="Q91" s="24">
        <f t="shared" ref="Q91" si="68">F91-H91</f>
        <v>0.57369999999999999</v>
      </c>
      <c r="R91" s="24">
        <f t="shared" ref="R91" si="69">IF(ISERROR(H91-G91),"нд",H91-G91)</f>
        <v>0</v>
      </c>
      <c r="S91" s="32">
        <f t="shared" ref="S91" si="70">IF(R91="нд","нд",IFERROR(R91/G91*100,IF(H91&gt;0,100,0)))</f>
        <v>0</v>
      </c>
      <c r="T91" s="38"/>
    </row>
    <row r="92" spans="1:20" s="16" customFormat="1" ht="25.5" x14ac:dyDescent="0.2">
      <c r="A92" s="12" t="s">
        <v>77</v>
      </c>
      <c r="B92" s="13" t="s">
        <v>176</v>
      </c>
      <c r="C92" s="14" t="s">
        <v>177</v>
      </c>
      <c r="D92" s="24">
        <v>1.615</v>
      </c>
      <c r="E92" s="24">
        <v>0</v>
      </c>
      <c r="F92" s="24">
        <f t="shared" si="65"/>
        <v>1.615</v>
      </c>
      <c r="G92" s="24">
        <f t="shared" ref="G92:G94" si="71">IF(ISERROR(I92+K92+M92+O92),"нд",I92+K92+M92+O92)</f>
        <v>0</v>
      </c>
      <c r="H92" s="24">
        <f t="shared" ref="H92:H94" si="72">J92+L92+N92+P92</f>
        <v>0</v>
      </c>
      <c r="I92" s="24">
        <v>0</v>
      </c>
      <c r="J92" s="24">
        <v>0</v>
      </c>
      <c r="K92" s="24"/>
      <c r="L92" s="24"/>
      <c r="M92" s="24"/>
      <c r="N92" s="24"/>
      <c r="O92" s="24"/>
      <c r="P92" s="24"/>
      <c r="Q92" s="24">
        <f t="shared" ref="Q92:Q94" si="73">F92-H92</f>
        <v>1.615</v>
      </c>
      <c r="R92" s="24">
        <f t="shared" ref="R92:R94" si="74">IF(ISERROR(H92-G92),"нд",H92-G92)</f>
        <v>0</v>
      </c>
      <c r="S92" s="32">
        <f t="shared" ref="S92:S94" si="75">IF(R92="нд","нд",IFERROR(R92/G92*100,IF(H92&gt;0,100,0)))</f>
        <v>0</v>
      </c>
      <c r="T92" s="38"/>
    </row>
    <row r="93" spans="1:20" s="16" customFormat="1" ht="25.5" x14ac:dyDescent="0.2">
      <c r="A93" s="12" t="s">
        <v>77</v>
      </c>
      <c r="B93" s="13" t="s">
        <v>178</v>
      </c>
      <c r="C93" s="14" t="s">
        <v>179</v>
      </c>
      <c r="D93" s="24">
        <v>0.61380000000000001</v>
      </c>
      <c r="E93" s="24">
        <v>0</v>
      </c>
      <c r="F93" s="24">
        <f t="shared" ref="F93:F94" si="76">D93-E93</f>
        <v>0.61380000000000001</v>
      </c>
      <c r="G93" s="24">
        <f t="shared" si="71"/>
        <v>0</v>
      </c>
      <c r="H93" s="24">
        <f t="shared" si="72"/>
        <v>0</v>
      </c>
      <c r="I93" s="24">
        <v>0</v>
      </c>
      <c r="J93" s="24">
        <v>0</v>
      </c>
      <c r="K93" s="24"/>
      <c r="L93" s="24"/>
      <c r="M93" s="24"/>
      <c r="N93" s="24"/>
      <c r="O93" s="24"/>
      <c r="P93" s="24"/>
      <c r="Q93" s="24">
        <f t="shared" si="73"/>
        <v>0.61380000000000001</v>
      </c>
      <c r="R93" s="24">
        <f t="shared" si="74"/>
        <v>0</v>
      </c>
      <c r="S93" s="32">
        <f t="shared" si="75"/>
        <v>0</v>
      </c>
      <c r="T93" s="38"/>
    </row>
    <row r="94" spans="1:20" s="16" customFormat="1" ht="25.5" x14ac:dyDescent="0.2">
      <c r="A94" s="12" t="s">
        <v>77</v>
      </c>
      <c r="B94" s="13" t="s">
        <v>124</v>
      </c>
      <c r="C94" s="14" t="s">
        <v>180</v>
      </c>
      <c r="D94" s="24">
        <v>1.2571000000000001</v>
      </c>
      <c r="E94" s="24">
        <v>0</v>
      </c>
      <c r="F94" s="24">
        <f t="shared" si="76"/>
        <v>1.2571000000000001</v>
      </c>
      <c r="G94" s="24">
        <f t="shared" si="71"/>
        <v>0</v>
      </c>
      <c r="H94" s="24">
        <f t="shared" si="72"/>
        <v>0</v>
      </c>
      <c r="I94" s="24">
        <v>0</v>
      </c>
      <c r="J94" s="24">
        <v>0</v>
      </c>
      <c r="K94" s="24"/>
      <c r="L94" s="24"/>
      <c r="M94" s="24"/>
      <c r="N94" s="24"/>
      <c r="O94" s="24"/>
      <c r="P94" s="24"/>
      <c r="Q94" s="24">
        <f t="shared" si="73"/>
        <v>1.2571000000000001</v>
      </c>
      <c r="R94" s="24">
        <f t="shared" si="74"/>
        <v>0</v>
      </c>
      <c r="S94" s="32">
        <f t="shared" si="75"/>
        <v>0</v>
      </c>
      <c r="T94" s="38"/>
    </row>
    <row r="95" spans="1:20" s="16" customFormat="1" ht="38.25" x14ac:dyDescent="0.2">
      <c r="A95" s="12" t="s">
        <v>77</v>
      </c>
      <c r="B95" s="13" t="s">
        <v>181</v>
      </c>
      <c r="C95" s="14" t="s">
        <v>182</v>
      </c>
      <c r="D95" s="24">
        <v>8.7263999999999999</v>
      </c>
      <c r="E95" s="24">
        <v>0</v>
      </c>
      <c r="F95" s="24">
        <f t="shared" si="65"/>
        <v>8.7263999999999999</v>
      </c>
      <c r="G95" s="24">
        <f t="shared" ref="G95" si="77">IF(ISERROR(I95+K95+M95+O95),"нд",I95+K95+M95+O95)</f>
        <v>0</v>
      </c>
      <c r="H95" s="24">
        <f t="shared" ref="H95" si="78">J95+L95+N95+P95</f>
        <v>0</v>
      </c>
      <c r="I95" s="24">
        <v>0</v>
      </c>
      <c r="J95" s="24">
        <v>0</v>
      </c>
      <c r="K95" s="24"/>
      <c r="L95" s="24"/>
      <c r="M95" s="24"/>
      <c r="N95" s="24"/>
      <c r="O95" s="24"/>
      <c r="P95" s="24"/>
      <c r="Q95" s="24">
        <f t="shared" ref="Q95" si="79">F95-H95</f>
        <v>8.7263999999999999</v>
      </c>
      <c r="R95" s="24">
        <f t="shared" ref="R95" si="80">IF(ISERROR(H95-G95),"нд",H95-G95)</f>
        <v>0</v>
      </c>
      <c r="S95" s="32">
        <f t="shared" ref="S95" si="81">IF(R95="нд","нд",IFERROR(R95/G95*100,IF(H95&gt;0,100,0)))</f>
        <v>0</v>
      </c>
      <c r="T95" s="38"/>
    </row>
    <row r="96" spans="1:20" s="16" customFormat="1" ht="25.5" x14ac:dyDescent="0.2">
      <c r="A96" s="12" t="s">
        <v>77</v>
      </c>
      <c r="B96" s="13" t="s">
        <v>183</v>
      </c>
      <c r="C96" s="14" t="s">
        <v>184</v>
      </c>
      <c r="D96" s="24">
        <v>0</v>
      </c>
      <c r="E96" s="24">
        <v>0</v>
      </c>
      <c r="F96" s="24">
        <f t="shared" si="65"/>
        <v>0</v>
      </c>
      <c r="G96" s="24">
        <f t="shared" ref="G96" si="82">IF(ISERROR(I96+K96+M96+O96),"нд",I96+K96+M96+O96)</f>
        <v>0</v>
      </c>
      <c r="H96" s="24">
        <f t="shared" ref="H96" si="83">J96+L96+N96+P96</f>
        <v>0</v>
      </c>
      <c r="I96" s="24">
        <v>0</v>
      </c>
      <c r="J96" s="24">
        <v>0</v>
      </c>
      <c r="K96" s="24"/>
      <c r="L96" s="24"/>
      <c r="M96" s="24"/>
      <c r="N96" s="24"/>
      <c r="O96" s="24"/>
      <c r="P96" s="24"/>
      <c r="Q96" s="24">
        <f t="shared" ref="Q96" si="84">F96-H96</f>
        <v>0</v>
      </c>
      <c r="R96" s="24">
        <f t="shared" ref="R96" si="85">IF(ISERROR(H96-G96),"нд",H96-G96)</f>
        <v>0</v>
      </c>
      <c r="S96" s="32">
        <f t="shared" ref="S96" si="86">IF(R96="нд","нд",IFERROR(R96/G96*100,IF(H96&gt;0,100,0)))</f>
        <v>0</v>
      </c>
      <c r="T96" s="38"/>
    </row>
    <row r="97" spans="1:20" s="16" customFormat="1" ht="25.5" x14ac:dyDescent="0.2">
      <c r="A97" s="12" t="s">
        <v>77</v>
      </c>
      <c r="B97" s="13" t="s">
        <v>185</v>
      </c>
      <c r="C97" s="14" t="s">
        <v>186</v>
      </c>
      <c r="D97" s="24">
        <v>0</v>
      </c>
      <c r="E97" s="24">
        <v>0</v>
      </c>
      <c r="F97" s="24">
        <f t="shared" ref="F97" si="87">D97-E97</f>
        <v>0</v>
      </c>
      <c r="G97" s="24">
        <f t="shared" ref="G97" si="88">IF(ISERROR(I97+K97+M97+O97),"нд",I97+K97+M97+O97)</f>
        <v>0</v>
      </c>
      <c r="H97" s="24">
        <f t="shared" ref="H97" si="89">J97+L97+N97+P97</f>
        <v>0</v>
      </c>
      <c r="I97" s="24">
        <v>0</v>
      </c>
      <c r="J97" s="24">
        <v>0</v>
      </c>
      <c r="K97" s="24"/>
      <c r="L97" s="24"/>
      <c r="M97" s="24"/>
      <c r="N97" s="24"/>
      <c r="O97" s="24"/>
      <c r="P97" s="24"/>
      <c r="Q97" s="24">
        <f t="shared" ref="Q97" si="90">F97-H97</f>
        <v>0</v>
      </c>
      <c r="R97" s="24">
        <f t="shared" ref="R97" si="91">IF(ISERROR(H97-G97),"нд",H97-G97)</f>
        <v>0</v>
      </c>
      <c r="S97" s="32">
        <f t="shared" ref="S97" si="92">IF(R97="нд","нд",IFERROR(R97/G97*100,IF(H97&gt;0,100,0)))</f>
        <v>0</v>
      </c>
      <c r="T97" s="38"/>
    </row>
    <row r="98" spans="1:20" x14ac:dyDescent="0.2">
      <c r="A98" s="10" t="s">
        <v>17</v>
      </c>
      <c r="B98" s="11" t="s">
        <v>17</v>
      </c>
      <c r="C98" s="8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31"/>
      <c r="T98" s="8"/>
    </row>
    <row r="99" spans="1:20" ht="38.25" x14ac:dyDescent="0.2">
      <c r="A99" s="10" t="s">
        <v>79</v>
      </c>
      <c r="B99" s="11" t="s">
        <v>80</v>
      </c>
      <c r="C99" s="8" t="s">
        <v>22</v>
      </c>
      <c r="D99" s="23">
        <f t="shared" ref="D99:Q99" si="93">SUM(D100:D100)</f>
        <v>0</v>
      </c>
      <c r="E99" s="23">
        <f t="shared" si="93"/>
        <v>0</v>
      </c>
      <c r="F99" s="23">
        <f t="shared" si="93"/>
        <v>0</v>
      </c>
      <c r="G99" s="23">
        <f t="shared" si="93"/>
        <v>0</v>
      </c>
      <c r="H99" s="23">
        <f t="shared" si="93"/>
        <v>0</v>
      </c>
      <c r="I99" s="23">
        <f t="shared" si="93"/>
        <v>0</v>
      </c>
      <c r="J99" s="23">
        <f t="shared" si="93"/>
        <v>0</v>
      </c>
      <c r="K99" s="23">
        <f t="shared" si="93"/>
        <v>0</v>
      </c>
      <c r="L99" s="23">
        <f t="shared" si="93"/>
        <v>0</v>
      </c>
      <c r="M99" s="23">
        <f t="shared" si="93"/>
        <v>0</v>
      </c>
      <c r="N99" s="23">
        <f t="shared" si="93"/>
        <v>0</v>
      </c>
      <c r="O99" s="23">
        <f t="shared" si="93"/>
        <v>0</v>
      </c>
      <c r="P99" s="23">
        <f t="shared" si="93"/>
        <v>0</v>
      </c>
      <c r="Q99" s="23">
        <f t="shared" si="93"/>
        <v>0</v>
      </c>
      <c r="R99" s="23">
        <f>IF(ISERROR(H99-G99),"нд",H99-G99)</f>
        <v>0</v>
      </c>
      <c r="S99" s="31"/>
      <c r="T99" s="8"/>
    </row>
    <row r="100" spans="1:20" x14ac:dyDescent="0.2">
      <c r="A100" s="10" t="s">
        <v>17</v>
      </c>
      <c r="B100" s="11" t="s">
        <v>17</v>
      </c>
      <c r="C100" s="8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31"/>
      <c r="T100" s="8"/>
    </row>
    <row r="101" spans="1:20" ht="38.25" x14ac:dyDescent="0.2">
      <c r="A101" s="10" t="s">
        <v>81</v>
      </c>
      <c r="B101" s="11" t="s">
        <v>82</v>
      </c>
      <c r="C101" s="8" t="s">
        <v>22</v>
      </c>
      <c r="D101" s="23">
        <f t="shared" ref="D101:Q101" si="94">D102+D106+D108+D110+D112+D114+D116+D118</f>
        <v>9.3128999999999991</v>
      </c>
      <c r="E101" s="23">
        <f t="shared" si="94"/>
        <v>0</v>
      </c>
      <c r="F101" s="23">
        <f t="shared" si="94"/>
        <v>9.3128999999999991</v>
      </c>
      <c r="G101" s="23">
        <f t="shared" si="94"/>
        <v>1.8633</v>
      </c>
      <c r="H101" s="23">
        <f t="shared" si="94"/>
        <v>1.0954999999999999</v>
      </c>
      <c r="I101" s="23">
        <f t="shared" si="94"/>
        <v>1.8633</v>
      </c>
      <c r="J101" s="23">
        <f t="shared" si="94"/>
        <v>1.0954999999999999</v>
      </c>
      <c r="K101" s="23">
        <f t="shared" si="94"/>
        <v>0</v>
      </c>
      <c r="L101" s="23">
        <f t="shared" si="94"/>
        <v>0</v>
      </c>
      <c r="M101" s="23">
        <f t="shared" si="94"/>
        <v>0</v>
      </c>
      <c r="N101" s="23">
        <f t="shared" si="94"/>
        <v>0</v>
      </c>
      <c r="O101" s="23">
        <f t="shared" si="94"/>
        <v>0</v>
      </c>
      <c r="P101" s="23">
        <f t="shared" si="94"/>
        <v>0</v>
      </c>
      <c r="Q101" s="23">
        <f t="shared" si="94"/>
        <v>8.2173999999999996</v>
      </c>
      <c r="R101" s="23">
        <f>IF(ISERROR(H101-G101),"нд",H101-G101)</f>
        <v>-0.76780000000000004</v>
      </c>
      <c r="S101" s="31"/>
      <c r="T101" s="8"/>
    </row>
    <row r="102" spans="1:20" ht="38.25" x14ac:dyDescent="0.2">
      <c r="A102" s="10" t="s">
        <v>83</v>
      </c>
      <c r="B102" s="11" t="s">
        <v>84</v>
      </c>
      <c r="C102" s="8" t="s">
        <v>22</v>
      </c>
      <c r="D102" s="23">
        <f t="shared" ref="D102:Q102" si="95">SUM(D103:D105)</f>
        <v>9.3128999999999991</v>
      </c>
      <c r="E102" s="23">
        <f t="shared" si="95"/>
        <v>0</v>
      </c>
      <c r="F102" s="23">
        <f t="shared" si="95"/>
        <v>9.3128999999999991</v>
      </c>
      <c r="G102" s="23">
        <f t="shared" si="95"/>
        <v>1.8633</v>
      </c>
      <c r="H102" s="23">
        <f t="shared" si="95"/>
        <v>1.0954999999999999</v>
      </c>
      <c r="I102" s="23">
        <f t="shared" si="95"/>
        <v>1.8633</v>
      </c>
      <c r="J102" s="23">
        <f t="shared" si="95"/>
        <v>1.0954999999999999</v>
      </c>
      <c r="K102" s="23">
        <f t="shared" si="95"/>
        <v>0</v>
      </c>
      <c r="L102" s="23">
        <f t="shared" si="95"/>
        <v>0</v>
      </c>
      <c r="M102" s="23">
        <f t="shared" si="95"/>
        <v>0</v>
      </c>
      <c r="N102" s="23">
        <f t="shared" si="95"/>
        <v>0</v>
      </c>
      <c r="O102" s="23">
        <f t="shared" si="95"/>
        <v>0</v>
      </c>
      <c r="P102" s="23">
        <f t="shared" si="95"/>
        <v>0</v>
      </c>
      <c r="Q102" s="23">
        <f t="shared" si="95"/>
        <v>8.2173999999999996</v>
      </c>
      <c r="R102" s="23">
        <f>IF(ISERROR(H102-G102),"нд",H102-G102)</f>
        <v>-0.76780000000000004</v>
      </c>
      <c r="S102" s="31"/>
      <c r="T102" s="8"/>
    </row>
    <row r="103" spans="1:20" ht="38.25" x14ac:dyDescent="0.2">
      <c r="A103" s="12" t="s">
        <v>83</v>
      </c>
      <c r="B103" s="13" t="s">
        <v>127</v>
      </c>
      <c r="C103" s="14" t="s">
        <v>187</v>
      </c>
      <c r="D103" s="24">
        <v>7.4532999999999996</v>
      </c>
      <c r="E103" s="24">
        <v>0</v>
      </c>
      <c r="F103" s="24">
        <v>7.4532999999999996</v>
      </c>
      <c r="G103" s="24">
        <f t="shared" ref="G103" si="96">IF(ISERROR(I103+K103+M103+O103),"нд",I103+K103+M103+O103)</f>
        <v>1.8633</v>
      </c>
      <c r="H103" s="24">
        <f t="shared" ref="H103" si="97">J103+L103+N103+P103</f>
        <v>1.0954999999999999</v>
      </c>
      <c r="I103" s="24">
        <v>1.8633</v>
      </c>
      <c r="J103" s="24">
        <v>1.0954999999999999</v>
      </c>
      <c r="K103" s="24"/>
      <c r="L103" s="24"/>
      <c r="M103" s="24"/>
      <c r="N103" s="24"/>
      <c r="O103" s="24"/>
      <c r="P103" s="24"/>
      <c r="Q103" s="24">
        <f t="shared" ref="Q103" si="98">F103-H103</f>
        <v>6.3577999999999992</v>
      </c>
      <c r="R103" s="24">
        <f t="shared" ref="R103" si="99">IF(ISERROR(H103-G103),"нд",H103-G103)</f>
        <v>-0.76780000000000004</v>
      </c>
      <c r="S103" s="32">
        <f t="shared" ref="S103" si="100">IF(R103="нд","нд",IFERROR(R103/G103*100,IF(H103&gt;0,100,0)))</f>
        <v>-41.206461654054635</v>
      </c>
      <c r="T103" s="38" t="s">
        <v>218</v>
      </c>
    </row>
    <row r="104" spans="1:20" ht="25.5" x14ac:dyDescent="0.2">
      <c r="A104" s="12" t="s">
        <v>83</v>
      </c>
      <c r="B104" s="13" t="s">
        <v>188</v>
      </c>
      <c r="C104" s="14" t="s">
        <v>189</v>
      </c>
      <c r="D104" s="24">
        <v>1.8595999999999999</v>
      </c>
      <c r="E104" s="24">
        <v>0</v>
      </c>
      <c r="F104" s="24">
        <v>1.8595999999999999</v>
      </c>
      <c r="G104" s="24">
        <f t="shared" ref="G104" si="101">IF(ISERROR(I104+K104+M104+O104),"нд",I104+K104+M104+O104)</f>
        <v>0</v>
      </c>
      <c r="H104" s="24">
        <f t="shared" ref="H104" si="102">J104+L104+N104+P104</f>
        <v>0</v>
      </c>
      <c r="I104" s="24">
        <v>0</v>
      </c>
      <c r="J104" s="24">
        <v>0</v>
      </c>
      <c r="K104" s="24"/>
      <c r="L104" s="24"/>
      <c r="M104" s="24"/>
      <c r="N104" s="24"/>
      <c r="O104" s="24"/>
      <c r="P104" s="24"/>
      <c r="Q104" s="24">
        <f t="shared" ref="Q104" si="103">F104-H104</f>
        <v>1.8595999999999999</v>
      </c>
      <c r="R104" s="24">
        <f t="shared" ref="R104" si="104">IF(ISERROR(H104-G104),"нд",H104-G104)</f>
        <v>0</v>
      </c>
      <c r="S104" s="32">
        <f t="shared" ref="S104" si="105">IF(R104="нд","нд",IFERROR(R104/G104*100,IF(H104&gt;0,100,0)))</f>
        <v>0</v>
      </c>
      <c r="T104" s="38"/>
    </row>
    <row r="105" spans="1:20" x14ac:dyDescent="0.2">
      <c r="A105" s="10" t="s">
        <v>17</v>
      </c>
      <c r="B105" s="11" t="s">
        <v>17</v>
      </c>
      <c r="C105" s="8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31"/>
      <c r="T105" s="8"/>
    </row>
    <row r="106" spans="1:20" ht="38.25" x14ac:dyDescent="0.2">
      <c r="A106" s="10" t="s">
        <v>85</v>
      </c>
      <c r="B106" s="11" t="s">
        <v>86</v>
      </c>
      <c r="C106" s="8" t="s">
        <v>22</v>
      </c>
      <c r="D106" s="23">
        <v>0</v>
      </c>
      <c r="E106" s="23">
        <v>0</v>
      </c>
      <c r="F106" s="23">
        <v>0</v>
      </c>
      <c r="G106" s="23">
        <v>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31"/>
      <c r="T106" s="8"/>
    </row>
    <row r="107" spans="1:20" x14ac:dyDescent="0.2">
      <c r="A107" s="10" t="s">
        <v>17</v>
      </c>
      <c r="B107" s="11" t="s">
        <v>17</v>
      </c>
      <c r="C107" s="8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31"/>
      <c r="T107" s="8"/>
    </row>
    <row r="108" spans="1:20" ht="25.5" x14ac:dyDescent="0.2">
      <c r="A108" s="10" t="s">
        <v>87</v>
      </c>
      <c r="B108" s="11" t="s">
        <v>88</v>
      </c>
      <c r="C108" s="8" t="s">
        <v>22</v>
      </c>
      <c r="D108" s="23">
        <v>0</v>
      </c>
      <c r="E108" s="23">
        <v>0</v>
      </c>
      <c r="F108" s="23">
        <v>0</v>
      </c>
      <c r="G108" s="23">
        <v>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31"/>
      <c r="T108" s="8"/>
    </row>
    <row r="109" spans="1:20" x14ac:dyDescent="0.2">
      <c r="A109" s="10" t="s">
        <v>17</v>
      </c>
      <c r="B109" s="11" t="s">
        <v>17</v>
      </c>
      <c r="C109" s="8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31"/>
      <c r="T109" s="8"/>
    </row>
    <row r="110" spans="1:20" ht="38.25" x14ac:dyDescent="0.2">
      <c r="A110" s="10" t="s">
        <v>89</v>
      </c>
      <c r="B110" s="11" t="s">
        <v>90</v>
      </c>
      <c r="C110" s="8" t="s">
        <v>22</v>
      </c>
      <c r="D110" s="23">
        <v>0</v>
      </c>
      <c r="E110" s="23">
        <v>0</v>
      </c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31"/>
      <c r="T110" s="8"/>
    </row>
    <row r="111" spans="1:20" x14ac:dyDescent="0.2">
      <c r="A111" s="10" t="s">
        <v>17</v>
      </c>
      <c r="B111" s="11" t="s">
        <v>17</v>
      </c>
      <c r="C111" s="8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31"/>
      <c r="T111" s="8"/>
    </row>
    <row r="112" spans="1:20" ht="51" x14ac:dyDescent="0.2">
      <c r="A112" s="10" t="s">
        <v>91</v>
      </c>
      <c r="B112" s="11" t="s">
        <v>92</v>
      </c>
      <c r="C112" s="8" t="s">
        <v>22</v>
      </c>
      <c r="D112" s="23">
        <v>0</v>
      </c>
      <c r="E112" s="23">
        <v>0</v>
      </c>
      <c r="F112" s="23">
        <v>0</v>
      </c>
      <c r="G112" s="23">
        <v>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31"/>
      <c r="T112" s="8"/>
    </row>
    <row r="113" spans="1:20" x14ac:dyDescent="0.2">
      <c r="A113" s="10" t="s">
        <v>17</v>
      </c>
      <c r="B113" s="11" t="s">
        <v>17</v>
      </c>
      <c r="C113" s="8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31"/>
      <c r="T113" s="8"/>
    </row>
    <row r="114" spans="1:20" ht="51" x14ac:dyDescent="0.2">
      <c r="A114" s="10" t="s">
        <v>93</v>
      </c>
      <c r="B114" s="11" t="s">
        <v>94</v>
      </c>
      <c r="C114" s="8" t="s">
        <v>22</v>
      </c>
      <c r="D114" s="23">
        <v>0</v>
      </c>
      <c r="E114" s="23">
        <v>0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31"/>
      <c r="T114" s="8"/>
    </row>
    <row r="115" spans="1:20" x14ac:dyDescent="0.2">
      <c r="A115" s="10" t="s">
        <v>17</v>
      </c>
      <c r="B115" s="11" t="s">
        <v>17</v>
      </c>
      <c r="C115" s="8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31"/>
      <c r="T115" s="8"/>
    </row>
    <row r="116" spans="1:20" ht="38.25" x14ac:dyDescent="0.2">
      <c r="A116" s="10" t="s">
        <v>95</v>
      </c>
      <c r="B116" s="11" t="s">
        <v>96</v>
      </c>
      <c r="C116" s="8" t="s">
        <v>22</v>
      </c>
      <c r="D116" s="23">
        <v>0</v>
      </c>
      <c r="E116" s="23">
        <v>0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31"/>
      <c r="T116" s="8"/>
    </row>
    <row r="117" spans="1:20" x14ac:dyDescent="0.2">
      <c r="A117" s="10" t="s">
        <v>17</v>
      </c>
      <c r="B117" s="11" t="s">
        <v>17</v>
      </c>
      <c r="C117" s="8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31"/>
      <c r="T117" s="8"/>
    </row>
    <row r="118" spans="1:20" ht="51" x14ac:dyDescent="0.2">
      <c r="A118" s="10" t="s">
        <v>97</v>
      </c>
      <c r="B118" s="11" t="s">
        <v>98</v>
      </c>
      <c r="C118" s="8" t="s">
        <v>22</v>
      </c>
      <c r="D118" s="23">
        <v>0</v>
      </c>
      <c r="E118" s="23">
        <v>0</v>
      </c>
      <c r="F118" s="23">
        <v>0</v>
      </c>
      <c r="G118" s="23">
        <v>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31"/>
      <c r="T118" s="8"/>
    </row>
    <row r="119" spans="1:20" x14ac:dyDescent="0.2">
      <c r="A119" s="10" t="s">
        <v>17</v>
      </c>
      <c r="B119" s="11" t="s">
        <v>17</v>
      </c>
      <c r="C119" s="8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31"/>
      <c r="T119" s="8"/>
    </row>
    <row r="120" spans="1:20" ht="51" x14ac:dyDescent="0.2">
      <c r="A120" s="10" t="s">
        <v>99</v>
      </c>
      <c r="B120" s="11" t="s">
        <v>100</v>
      </c>
      <c r="C120" s="8" t="s">
        <v>22</v>
      </c>
      <c r="D120" s="23">
        <v>0</v>
      </c>
      <c r="E120" s="23">
        <v>0</v>
      </c>
      <c r="F120" s="23">
        <v>0</v>
      </c>
      <c r="G120" s="23">
        <v>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31"/>
      <c r="T120" s="8"/>
    </row>
    <row r="121" spans="1:20" ht="25.5" x14ac:dyDescent="0.2">
      <c r="A121" s="10" t="s">
        <v>101</v>
      </c>
      <c r="B121" s="11" t="s">
        <v>102</v>
      </c>
      <c r="C121" s="8" t="s">
        <v>22</v>
      </c>
      <c r="D121" s="23">
        <v>0</v>
      </c>
      <c r="E121" s="23">
        <v>0</v>
      </c>
      <c r="F121" s="23">
        <v>0</v>
      </c>
      <c r="G121" s="23">
        <v>0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31"/>
      <c r="T121" s="8"/>
    </row>
    <row r="122" spans="1:20" x14ac:dyDescent="0.2">
      <c r="A122" s="10" t="s">
        <v>17</v>
      </c>
      <c r="B122" s="11" t="s">
        <v>17</v>
      </c>
      <c r="C122" s="8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31"/>
      <c r="T122" s="8"/>
    </row>
    <row r="123" spans="1:20" ht="38.25" x14ac:dyDescent="0.2">
      <c r="A123" s="10" t="s">
        <v>103</v>
      </c>
      <c r="B123" s="11" t="s">
        <v>104</v>
      </c>
      <c r="C123" s="8" t="s">
        <v>22</v>
      </c>
      <c r="D123" s="23">
        <v>0</v>
      </c>
      <c r="E123" s="23">
        <v>0</v>
      </c>
      <c r="F123" s="23">
        <v>0</v>
      </c>
      <c r="G123" s="23">
        <v>0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31"/>
      <c r="T123" s="8"/>
    </row>
    <row r="124" spans="1:20" x14ac:dyDescent="0.2">
      <c r="A124" s="10" t="s">
        <v>17</v>
      </c>
      <c r="B124" s="11" t="s">
        <v>17</v>
      </c>
      <c r="C124" s="8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31"/>
      <c r="T124" s="8"/>
    </row>
    <row r="125" spans="1:20" ht="64.5" customHeight="1" x14ac:dyDescent="0.2">
      <c r="A125" s="17" t="s">
        <v>19</v>
      </c>
      <c r="B125" s="18" t="s">
        <v>105</v>
      </c>
      <c r="C125" s="5" t="s">
        <v>22</v>
      </c>
      <c r="D125" s="22">
        <f t="shared" ref="D125:R125" si="106">SUM(D126:D127)</f>
        <v>0</v>
      </c>
      <c r="E125" s="22">
        <f t="shared" si="106"/>
        <v>0</v>
      </c>
      <c r="F125" s="22">
        <f t="shared" si="106"/>
        <v>0</v>
      </c>
      <c r="G125" s="22">
        <f t="shared" si="106"/>
        <v>0</v>
      </c>
      <c r="H125" s="22">
        <f t="shared" si="106"/>
        <v>0</v>
      </c>
      <c r="I125" s="22">
        <f t="shared" si="106"/>
        <v>0</v>
      </c>
      <c r="J125" s="22">
        <f t="shared" si="106"/>
        <v>0</v>
      </c>
      <c r="K125" s="22">
        <f t="shared" si="106"/>
        <v>0</v>
      </c>
      <c r="L125" s="22">
        <f t="shared" si="106"/>
        <v>0</v>
      </c>
      <c r="M125" s="22">
        <f t="shared" si="106"/>
        <v>0</v>
      </c>
      <c r="N125" s="22">
        <f t="shared" si="106"/>
        <v>0</v>
      </c>
      <c r="O125" s="22">
        <f t="shared" si="106"/>
        <v>0</v>
      </c>
      <c r="P125" s="22">
        <f t="shared" si="106"/>
        <v>0</v>
      </c>
      <c r="Q125" s="22">
        <f t="shared" si="106"/>
        <v>0</v>
      </c>
      <c r="R125" s="22">
        <f t="shared" si="106"/>
        <v>0</v>
      </c>
      <c r="S125" s="30"/>
      <c r="T125" s="5"/>
    </row>
    <row r="126" spans="1:20" ht="51" x14ac:dyDescent="0.2">
      <c r="A126" s="10" t="s">
        <v>106</v>
      </c>
      <c r="B126" s="11" t="s">
        <v>107</v>
      </c>
      <c r="C126" s="8" t="s">
        <v>22</v>
      </c>
      <c r="D126" s="23">
        <v>0</v>
      </c>
      <c r="E126" s="23">
        <v>0</v>
      </c>
      <c r="F126" s="23">
        <v>0</v>
      </c>
      <c r="G126" s="23">
        <v>0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31"/>
      <c r="T126" s="8"/>
    </row>
    <row r="127" spans="1:20" x14ac:dyDescent="0.2">
      <c r="A127" s="10" t="s">
        <v>17</v>
      </c>
      <c r="B127" s="19" t="s">
        <v>17</v>
      </c>
      <c r="C127" s="8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31"/>
      <c r="T127" s="8"/>
    </row>
    <row r="128" spans="1:20" ht="51" x14ac:dyDescent="0.2">
      <c r="A128" s="10" t="s">
        <v>108</v>
      </c>
      <c r="B128" s="11" t="s">
        <v>109</v>
      </c>
      <c r="C128" s="8" t="s">
        <v>22</v>
      </c>
      <c r="D128" s="23">
        <v>0</v>
      </c>
      <c r="E128" s="23">
        <v>0</v>
      </c>
      <c r="F128" s="23">
        <v>0</v>
      </c>
      <c r="G128" s="23">
        <v>0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31"/>
      <c r="T128" s="8"/>
    </row>
    <row r="129" spans="1:20" x14ac:dyDescent="0.2">
      <c r="A129" s="10" t="s">
        <v>17</v>
      </c>
      <c r="B129" s="19" t="s">
        <v>17</v>
      </c>
      <c r="C129" s="8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31"/>
      <c r="T129" s="8"/>
    </row>
    <row r="130" spans="1:20" ht="38.25" x14ac:dyDescent="0.2">
      <c r="A130" s="17" t="s">
        <v>20</v>
      </c>
      <c r="B130" s="18" t="s">
        <v>110</v>
      </c>
      <c r="C130" s="5" t="s">
        <v>22</v>
      </c>
      <c r="D130" s="22">
        <f t="shared" ref="D130:Q130" si="107">SUM(D131:D140)</f>
        <v>7.6770000000000005</v>
      </c>
      <c r="E130" s="22">
        <f t="shared" si="107"/>
        <v>0</v>
      </c>
      <c r="F130" s="22">
        <f t="shared" si="107"/>
        <v>7.6770000000000005</v>
      </c>
      <c r="G130" s="22">
        <f t="shared" si="107"/>
        <v>0</v>
      </c>
      <c r="H130" s="22">
        <f t="shared" si="107"/>
        <v>0.121</v>
      </c>
      <c r="I130" s="22">
        <f t="shared" si="107"/>
        <v>0</v>
      </c>
      <c r="J130" s="22">
        <f t="shared" si="107"/>
        <v>0.121</v>
      </c>
      <c r="K130" s="22">
        <f t="shared" si="107"/>
        <v>0</v>
      </c>
      <c r="L130" s="22">
        <f t="shared" si="107"/>
        <v>0</v>
      </c>
      <c r="M130" s="22">
        <f t="shared" si="107"/>
        <v>0</v>
      </c>
      <c r="N130" s="22">
        <f t="shared" si="107"/>
        <v>0</v>
      </c>
      <c r="O130" s="22">
        <f t="shared" si="107"/>
        <v>0</v>
      </c>
      <c r="P130" s="22">
        <f t="shared" si="107"/>
        <v>0</v>
      </c>
      <c r="Q130" s="22">
        <f t="shared" si="107"/>
        <v>7.556</v>
      </c>
      <c r="R130" s="22">
        <f>IF(ISERROR(H130-G130),"нд",H130-G130)</f>
        <v>0.121</v>
      </c>
      <c r="S130" s="30"/>
      <c r="T130" s="5"/>
    </row>
    <row r="131" spans="1:20" ht="25.5" x14ac:dyDescent="0.2">
      <c r="A131" s="12" t="s">
        <v>20</v>
      </c>
      <c r="B131" s="15" t="s">
        <v>190</v>
      </c>
      <c r="C131" s="14" t="s">
        <v>191</v>
      </c>
      <c r="D131" s="24">
        <v>0.96530000000000005</v>
      </c>
      <c r="E131" s="24">
        <v>0</v>
      </c>
      <c r="F131" s="24">
        <f t="shared" ref="F131" si="108">D131-E131</f>
        <v>0.96530000000000005</v>
      </c>
      <c r="G131" s="24">
        <f t="shared" ref="G131" si="109">IF(ISERROR(I131+K131+M131+O131),"нд",I131+K131+M131+O131)</f>
        <v>0</v>
      </c>
      <c r="H131" s="24">
        <f t="shared" ref="H131" si="110">J131+L131+N131+P131</f>
        <v>0</v>
      </c>
      <c r="I131" s="24">
        <v>0</v>
      </c>
      <c r="J131" s="24">
        <v>0</v>
      </c>
      <c r="K131" s="24"/>
      <c r="L131" s="24"/>
      <c r="M131" s="24"/>
      <c r="N131" s="24"/>
      <c r="O131" s="24"/>
      <c r="P131" s="24"/>
      <c r="Q131" s="24">
        <f t="shared" ref="Q131" si="111">F131-H131</f>
        <v>0.96530000000000005</v>
      </c>
      <c r="R131" s="24">
        <f t="shared" ref="R131" si="112">IF(ISERROR(H131-G131),"нд",H131-G131)</f>
        <v>0</v>
      </c>
      <c r="S131" s="32">
        <f t="shared" ref="S131" si="113">IF(R131="нд","нд",IFERROR(R131/G131*100,IF(H131&gt;0,100,0)))</f>
        <v>0</v>
      </c>
      <c r="T131" s="38"/>
    </row>
    <row r="132" spans="1:20" ht="25.5" x14ac:dyDescent="0.2">
      <c r="A132" s="12" t="s">
        <v>20</v>
      </c>
      <c r="B132" s="15" t="s">
        <v>192</v>
      </c>
      <c r="C132" s="14" t="s">
        <v>193</v>
      </c>
      <c r="D132" s="24">
        <v>6.7117000000000004</v>
      </c>
      <c r="E132" s="24">
        <v>0</v>
      </c>
      <c r="F132" s="24">
        <f t="shared" ref="F132:F137" si="114">D132-E132</f>
        <v>6.7117000000000004</v>
      </c>
      <c r="G132" s="24">
        <f t="shared" ref="G132:G137" si="115">IF(ISERROR(I132+K132+M132+O132),"нд",I132+K132+M132+O132)</f>
        <v>0</v>
      </c>
      <c r="H132" s="24">
        <f t="shared" ref="H132:H137" si="116">J132+L132+N132+P132</f>
        <v>0</v>
      </c>
      <c r="I132" s="24">
        <v>0</v>
      </c>
      <c r="J132" s="24">
        <v>0</v>
      </c>
      <c r="K132" s="24"/>
      <c r="L132" s="24"/>
      <c r="M132" s="24"/>
      <c r="N132" s="24"/>
      <c r="O132" s="24"/>
      <c r="P132" s="24"/>
      <c r="Q132" s="24">
        <f t="shared" ref="Q132:Q137" si="117">F132-H132</f>
        <v>6.7117000000000004</v>
      </c>
      <c r="R132" s="24">
        <f t="shared" ref="R132:R137" si="118">IF(ISERROR(H132-G132),"нд",H132-G132)</f>
        <v>0</v>
      </c>
      <c r="S132" s="32">
        <f t="shared" ref="S132:S137" si="119">IF(R132="нд","нд",IFERROR(R132/G132*100,IF(H132&gt;0,100,0)))</f>
        <v>0</v>
      </c>
      <c r="T132" s="38"/>
    </row>
    <row r="133" spans="1:20" ht="51" x14ac:dyDescent="0.2">
      <c r="A133" s="12" t="s">
        <v>20</v>
      </c>
      <c r="B133" s="15" t="s">
        <v>194</v>
      </c>
      <c r="C133" s="14" t="s">
        <v>195</v>
      </c>
      <c r="D133" s="24">
        <v>0</v>
      </c>
      <c r="E133" s="24">
        <v>0</v>
      </c>
      <c r="F133" s="24">
        <f>D133-E133</f>
        <v>0</v>
      </c>
      <c r="G133" s="24">
        <f t="shared" si="115"/>
        <v>0</v>
      </c>
      <c r="H133" s="24">
        <f t="shared" si="116"/>
        <v>8.1000000000000003E-2</v>
      </c>
      <c r="I133" s="24">
        <v>0</v>
      </c>
      <c r="J133" s="24">
        <v>8.1000000000000003E-2</v>
      </c>
      <c r="K133" s="24"/>
      <c r="L133" s="24"/>
      <c r="M133" s="24"/>
      <c r="N133" s="24"/>
      <c r="O133" s="24"/>
      <c r="P133" s="24"/>
      <c r="Q133" s="24">
        <f t="shared" si="117"/>
        <v>-8.1000000000000003E-2</v>
      </c>
      <c r="R133" s="24">
        <f t="shared" si="118"/>
        <v>8.1000000000000003E-2</v>
      </c>
      <c r="S133" s="32">
        <f t="shared" si="119"/>
        <v>100</v>
      </c>
      <c r="T133" s="38" t="s">
        <v>218</v>
      </c>
    </row>
    <row r="134" spans="1:20" ht="38.25" x14ac:dyDescent="0.2">
      <c r="A134" s="12" t="s">
        <v>20</v>
      </c>
      <c r="B134" s="15" t="s">
        <v>196</v>
      </c>
      <c r="C134" s="14" t="s">
        <v>197</v>
      </c>
      <c r="D134" s="24">
        <v>0</v>
      </c>
      <c r="E134" s="24">
        <v>0</v>
      </c>
      <c r="F134" s="24">
        <f t="shared" ref="F134:F135" si="120">D134-E134</f>
        <v>0</v>
      </c>
      <c r="G134" s="24">
        <f t="shared" ref="G134:G135" si="121">IF(ISERROR(I134+K134+M134+O134),"нд",I134+K134+M134+O134)</f>
        <v>0</v>
      </c>
      <c r="H134" s="24">
        <f t="shared" ref="H134:H135" si="122">J134+L134+N134+P134</f>
        <v>0</v>
      </c>
      <c r="I134" s="24">
        <v>0</v>
      </c>
      <c r="J134" s="24">
        <v>0</v>
      </c>
      <c r="K134" s="24"/>
      <c r="L134" s="24"/>
      <c r="M134" s="24"/>
      <c r="N134" s="24"/>
      <c r="O134" s="24"/>
      <c r="P134" s="24"/>
      <c r="Q134" s="24">
        <f t="shared" ref="Q134:Q135" si="123">F134-H134</f>
        <v>0</v>
      </c>
      <c r="R134" s="24">
        <f t="shared" ref="R134:R135" si="124">IF(ISERROR(H134-G134),"нд",H134-G134)</f>
        <v>0</v>
      </c>
      <c r="S134" s="32">
        <f t="shared" ref="S134:S135" si="125">IF(R134="нд","нд",IFERROR(R134/G134*100,IF(H134&gt;0,100,0)))</f>
        <v>0</v>
      </c>
      <c r="T134" s="38"/>
    </row>
    <row r="135" spans="1:20" ht="51" x14ac:dyDescent="0.2">
      <c r="A135" s="12" t="s">
        <v>20</v>
      </c>
      <c r="B135" s="15" t="s">
        <v>198</v>
      </c>
      <c r="C135" s="14" t="s">
        <v>199</v>
      </c>
      <c r="D135" s="24">
        <v>0</v>
      </c>
      <c r="E135" s="24">
        <v>0</v>
      </c>
      <c r="F135" s="24">
        <f t="shared" si="120"/>
        <v>0</v>
      </c>
      <c r="G135" s="24">
        <f t="shared" si="121"/>
        <v>0</v>
      </c>
      <c r="H135" s="24">
        <f t="shared" si="122"/>
        <v>0</v>
      </c>
      <c r="I135" s="24">
        <v>0</v>
      </c>
      <c r="J135" s="24">
        <v>0</v>
      </c>
      <c r="K135" s="24"/>
      <c r="L135" s="24"/>
      <c r="M135" s="24"/>
      <c r="N135" s="24"/>
      <c r="O135" s="24"/>
      <c r="P135" s="24"/>
      <c r="Q135" s="24">
        <f t="shared" si="123"/>
        <v>0</v>
      </c>
      <c r="R135" s="24">
        <f t="shared" si="124"/>
        <v>0</v>
      </c>
      <c r="S135" s="32">
        <f t="shared" si="125"/>
        <v>0</v>
      </c>
      <c r="T135" s="38"/>
    </row>
    <row r="136" spans="1:20" ht="51" x14ac:dyDescent="0.2">
      <c r="A136" s="12" t="s">
        <v>20</v>
      </c>
      <c r="B136" s="15" t="s">
        <v>200</v>
      </c>
      <c r="C136" s="14" t="s">
        <v>201</v>
      </c>
      <c r="D136" s="24">
        <v>0</v>
      </c>
      <c r="E136" s="24">
        <v>0</v>
      </c>
      <c r="F136" s="24">
        <f t="shared" ref="F136" si="126">D136-E136</f>
        <v>0</v>
      </c>
      <c r="G136" s="24">
        <f t="shared" ref="G136" si="127">IF(ISERROR(I136+K136+M136+O136),"нд",I136+K136+M136+O136)</f>
        <v>0</v>
      </c>
      <c r="H136" s="24">
        <f t="shared" ref="H136" si="128">J136+L136+N136+P136</f>
        <v>0</v>
      </c>
      <c r="I136" s="24">
        <v>0</v>
      </c>
      <c r="J136" s="24">
        <v>0</v>
      </c>
      <c r="K136" s="24"/>
      <c r="L136" s="24"/>
      <c r="M136" s="24"/>
      <c r="N136" s="24"/>
      <c r="O136" s="24"/>
      <c r="P136" s="24"/>
      <c r="Q136" s="24">
        <f t="shared" ref="Q136" si="129">F136-H136</f>
        <v>0</v>
      </c>
      <c r="R136" s="24">
        <f t="shared" ref="R136" si="130">IF(ISERROR(H136-G136),"нд",H136-G136)</f>
        <v>0</v>
      </c>
      <c r="S136" s="32">
        <f t="shared" ref="S136" si="131">IF(R136="нд","нд",IFERROR(R136/G136*100,IF(H136&gt;0,100,0)))</f>
        <v>0</v>
      </c>
      <c r="T136" s="38"/>
    </row>
    <row r="137" spans="1:20" ht="51" x14ac:dyDescent="0.2">
      <c r="A137" s="12" t="s">
        <v>20</v>
      </c>
      <c r="B137" s="15" t="s">
        <v>202</v>
      </c>
      <c r="C137" s="14" t="s">
        <v>203</v>
      </c>
      <c r="D137" s="24">
        <v>0</v>
      </c>
      <c r="E137" s="24">
        <v>0</v>
      </c>
      <c r="F137" s="24">
        <f t="shared" si="114"/>
        <v>0</v>
      </c>
      <c r="G137" s="24">
        <f t="shared" si="115"/>
        <v>0</v>
      </c>
      <c r="H137" s="24">
        <f t="shared" si="116"/>
        <v>0.04</v>
      </c>
      <c r="I137" s="24">
        <v>0</v>
      </c>
      <c r="J137" s="24">
        <v>0.04</v>
      </c>
      <c r="K137" s="24"/>
      <c r="L137" s="24"/>
      <c r="M137" s="24"/>
      <c r="N137" s="24"/>
      <c r="O137" s="24"/>
      <c r="P137" s="24"/>
      <c r="Q137" s="24">
        <f t="shared" si="117"/>
        <v>-0.04</v>
      </c>
      <c r="R137" s="24">
        <f t="shared" si="118"/>
        <v>0.04</v>
      </c>
      <c r="S137" s="32">
        <f t="shared" si="119"/>
        <v>100</v>
      </c>
      <c r="T137" s="38" t="s">
        <v>218</v>
      </c>
    </row>
    <row r="138" spans="1:20" ht="25.5" x14ac:dyDescent="0.2">
      <c r="A138" s="12" t="s">
        <v>20</v>
      </c>
      <c r="B138" s="15" t="s">
        <v>204</v>
      </c>
      <c r="C138" s="14" t="s">
        <v>205</v>
      </c>
      <c r="D138" s="24">
        <v>0</v>
      </c>
      <c r="E138" s="24">
        <v>0</v>
      </c>
      <c r="F138" s="24">
        <f t="shared" ref="F138" si="132">D138-E138</f>
        <v>0</v>
      </c>
      <c r="G138" s="24">
        <f t="shared" ref="G138" si="133">IF(ISERROR(I138+K138+M138+O138),"нд",I138+K138+M138+O138)</f>
        <v>0</v>
      </c>
      <c r="H138" s="24">
        <f t="shared" ref="H138" si="134">J138+L138+N138+P138</f>
        <v>0</v>
      </c>
      <c r="I138" s="24">
        <v>0</v>
      </c>
      <c r="J138" s="24">
        <v>0</v>
      </c>
      <c r="K138" s="24"/>
      <c r="L138" s="24"/>
      <c r="M138" s="24"/>
      <c r="N138" s="24"/>
      <c r="O138" s="24"/>
      <c r="P138" s="24"/>
      <c r="Q138" s="24">
        <f t="shared" ref="Q138" si="135">F138-H138</f>
        <v>0</v>
      </c>
      <c r="R138" s="24">
        <f t="shared" ref="R138" si="136">IF(ISERROR(H138-G138),"нд",H138-G138)</f>
        <v>0</v>
      </c>
      <c r="S138" s="32">
        <f t="shared" ref="S138" si="137">IF(R138="нд","нд",IFERROR(R138/G138*100,IF(H138&gt;0,100,0)))</f>
        <v>0</v>
      </c>
      <c r="T138" s="38"/>
    </row>
    <row r="139" spans="1:20" ht="38.25" x14ac:dyDescent="0.2">
      <c r="A139" s="12" t="s">
        <v>20</v>
      </c>
      <c r="B139" s="15" t="s">
        <v>206</v>
      </c>
      <c r="C139" s="14" t="s">
        <v>207</v>
      </c>
      <c r="D139" s="24">
        <v>0</v>
      </c>
      <c r="E139" s="24">
        <v>0</v>
      </c>
      <c r="F139" s="24">
        <f>D139-E139</f>
        <v>0</v>
      </c>
      <c r="G139" s="24">
        <f t="shared" ref="G139" si="138">IF(ISERROR(I139+K139+M139+O139),"нд",I139+K139+M139+O139)</f>
        <v>0</v>
      </c>
      <c r="H139" s="24">
        <f t="shared" ref="H139" si="139">J139+L139+N139+P139</f>
        <v>0</v>
      </c>
      <c r="I139" s="24">
        <v>0</v>
      </c>
      <c r="J139" s="24">
        <v>0</v>
      </c>
      <c r="K139" s="24"/>
      <c r="L139" s="24"/>
      <c r="M139" s="24"/>
      <c r="N139" s="24"/>
      <c r="O139" s="24"/>
      <c r="P139" s="24"/>
      <c r="Q139" s="24">
        <f t="shared" ref="Q139" si="140">F139-H139</f>
        <v>0</v>
      </c>
      <c r="R139" s="24">
        <f t="shared" ref="R139" si="141">IF(ISERROR(H139-G139),"нд",H139-G139)</f>
        <v>0</v>
      </c>
      <c r="S139" s="32">
        <f t="shared" ref="S139" si="142">IF(R139="нд","нд",IFERROR(R139/G139*100,IF(H139&gt;0,100,0)))</f>
        <v>0</v>
      </c>
      <c r="T139" s="38"/>
    </row>
    <row r="140" spans="1:20" x14ac:dyDescent="0.2">
      <c r="A140" s="10" t="s">
        <v>17</v>
      </c>
      <c r="B140" s="19" t="s">
        <v>17</v>
      </c>
      <c r="C140" s="20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33"/>
      <c r="T140" s="20"/>
    </row>
    <row r="141" spans="1:20" ht="38.25" x14ac:dyDescent="0.2">
      <c r="A141" s="17" t="s">
        <v>21</v>
      </c>
      <c r="B141" s="21" t="s">
        <v>111</v>
      </c>
      <c r="C141" s="5" t="s">
        <v>22</v>
      </c>
      <c r="D141" s="22">
        <v>0</v>
      </c>
      <c r="E141" s="22">
        <v>0</v>
      </c>
      <c r="F141" s="22">
        <v>0</v>
      </c>
      <c r="G141" s="22">
        <v>0</v>
      </c>
      <c r="H141" s="22">
        <v>0</v>
      </c>
      <c r="I141" s="22">
        <v>0</v>
      </c>
      <c r="J141" s="22">
        <v>0</v>
      </c>
      <c r="K141" s="22">
        <v>0</v>
      </c>
      <c r="L141" s="22">
        <v>0</v>
      </c>
      <c r="M141" s="22">
        <v>0</v>
      </c>
      <c r="N141" s="22">
        <v>0</v>
      </c>
      <c r="O141" s="22">
        <v>0</v>
      </c>
      <c r="P141" s="22">
        <v>0</v>
      </c>
      <c r="Q141" s="22">
        <v>0</v>
      </c>
      <c r="R141" s="22">
        <v>0</v>
      </c>
      <c r="S141" s="30"/>
      <c r="T141" s="5"/>
    </row>
    <row r="142" spans="1:20" x14ac:dyDescent="0.2">
      <c r="A142" s="10" t="s">
        <v>17</v>
      </c>
      <c r="B142" s="19" t="s">
        <v>17</v>
      </c>
      <c r="C142" s="20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33"/>
      <c r="T142" s="20"/>
    </row>
    <row r="143" spans="1:20" ht="25.5" x14ac:dyDescent="0.2">
      <c r="A143" s="17" t="s">
        <v>112</v>
      </c>
      <c r="B143" s="18" t="s">
        <v>113</v>
      </c>
      <c r="C143" s="5" t="s">
        <v>22</v>
      </c>
      <c r="D143" s="22">
        <f t="shared" ref="D143:Q143" si="143">SUM(D144:D149)</f>
        <v>15.791499999999999</v>
      </c>
      <c r="E143" s="22">
        <f t="shared" si="143"/>
        <v>0</v>
      </c>
      <c r="F143" s="22">
        <f t="shared" si="143"/>
        <v>15.791499999999999</v>
      </c>
      <c r="G143" s="22">
        <f t="shared" si="143"/>
        <v>12.256599999999999</v>
      </c>
      <c r="H143" s="22">
        <f t="shared" si="143"/>
        <v>0.26690000000000003</v>
      </c>
      <c r="I143" s="22">
        <f t="shared" si="143"/>
        <v>12.256599999999999</v>
      </c>
      <c r="J143" s="22">
        <f t="shared" si="143"/>
        <v>0.26690000000000003</v>
      </c>
      <c r="K143" s="22">
        <f t="shared" si="143"/>
        <v>0</v>
      </c>
      <c r="L143" s="22">
        <f t="shared" si="143"/>
        <v>0</v>
      </c>
      <c r="M143" s="22">
        <f t="shared" si="143"/>
        <v>0</v>
      </c>
      <c r="N143" s="22">
        <f t="shared" si="143"/>
        <v>0</v>
      </c>
      <c r="O143" s="22">
        <f t="shared" si="143"/>
        <v>0</v>
      </c>
      <c r="P143" s="22">
        <f t="shared" si="143"/>
        <v>0</v>
      </c>
      <c r="Q143" s="22">
        <f t="shared" si="143"/>
        <v>15.5246</v>
      </c>
      <c r="R143" s="22">
        <f>IF(ISERROR(H143-G143),"нд",H143-G143)</f>
        <v>-11.989699999999999</v>
      </c>
      <c r="S143" s="30"/>
      <c r="T143" s="5"/>
    </row>
    <row r="144" spans="1:20" ht="38.25" x14ac:dyDescent="0.2">
      <c r="A144" s="12" t="s">
        <v>112</v>
      </c>
      <c r="B144" s="15" t="s">
        <v>208</v>
      </c>
      <c r="C144" s="14" t="s">
        <v>209</v>
      </c>
      <c r="D144" s="24">
        <v>6.1334999999999997</v>
      </c>
      <c r="E144" s="24">
        <v>0</v>
      </c>
      <c r="F144" s="24">
        <f t="shared" ref="F144" si="144">D144-E144</f>
        <v>6.1334999999999997</v>
      </c>
      <c r="G144" s="24">
        <f t="shared" ref="G144" si="145">IF(ISERROR(I144+K144+M144+O144),"нд",I144+K144+M144+O144)</f>
        <v>6.1334999999999997</v>
      </c>
      <c r="H144" s="24">
        <f t="shared" ref="H144" si="146">J144+L144+N144+P144</f>
        <v>0</v>
      </c>
      <c r="I144" s="24">
        <v>6.1334999999999997</v>
      </c>
      <c r="J144" s="24">
        <v>0</v>
      </c>
      <c r="K144" s="24"/>
      <c r="L144" s="24"/>
      <c r="M144" s="24"/>
      <c r="N144" s="24"/>
      <c r="O144" s="24"/>
      <c r="P144" s="24"/>
      <c r="Q144" s="24">
        <f t="shared" ref="Q144" si="147">F144-H144</f>
        <v>6.1334999999999997</v>
      </c>
      <c r="R144" s="24">
        <f t="shared" ref="R144" si="148">IF(ISERROR(H144-G144),"нд",H144-G144)</f>
        <v>-6.1334999999999997</v>
      </c>
      <c r="S144" s="32">
        <f t="shared" ref="S144" si="149">IF(R144="нд","нд",IFERROR(R144/G144*100,IF(H144&gt;0,100,0)))</f>
        <v>-100</v>
      </c>
      <c r="T144" s="38" t="s">
        <v>218</v>
      </c>
    </row>
    <row r="145" spans="1:20" ht="38.25" x14ac:dyDescent="0.2">
      <c r="A145" s="12" t="s">
        <v>112</v>
      </c>
      <c r="B145" s="15" t="s">
        <v>210</v>
      </c>
      <c r="C145" s="14" t="s">
        <v>211</v>
      </c>
      <c r="D145" s="24">
        <v>6.1231</v>
      </c>
      <c r="E145" s="24">
        <v>0</v>
      </c>
      <c r="F145" s="24">
        <f t="shared" ref="F145" si="150">D145-E145</f>
        <v>6.1231</v>
      </c>
      <c r="G145" s="24">
        <f t="shared" ref="G145" si="151">IF(ISERROR(I145+K145+M145+O145),"нд",I145+K145+M145+O145)</f>
        <v>6.1231</v>
      </c>
      <c r="H145" s="24">
        <f t="shared" ref="H145" si="152">J145+L145+N145+P145</f>
        <v>0</v>
      </c>
      <c r="I145" s="24">
        <v>6.1231</v>
      </c>
      <c r="J145" s="24">
        <v>0</v>
      </c>
      <c r="K145" s="24"/>
      <c r="L145" s="24"/>
      <c r="M145" s="24"/>
      <c r="N145" s="24"/>
      <c r="O145" s="24"/>
      <c r="P145" s="24"/>
      <c r="Q145" s="24">
        <f t="shared" ref="Q145" si="153">F145-H145</f>
        <v>6.1231</v>
      </c>
      <c r="R145" s="24">
        <f t="shared" ref="R145" si="154">IF(ISERROR(H145-G145),"нд",H145-G145)</f>
        <v>-6.1231</v>
      </c>
      <c r="S145" s="32">
        <f t="shared" ref="S145" si="155">IF(R145="нд","нд",IFERROR(R145/G145*100,IF(H145&gt;0,100,0)))</f>
        <v>-100</v>
      </c>
      <c r="T145" s="38" t="s">
        <v>218</v>
      </c>
    </row>
    <row r="146" spans="1:20" ht="25.5" x14ac:dyDescent="0.2">
      <c r="A146" s="12" t="s">
        <v>112</v>
      </c>
      <c r="B146" s="13" t="s">
        <v>212</v>
      </c>
      <c r="C146" s="14" t="s">
        <v>213</v>
      </c>
      <c r="D146" s="24">
        <v>0.38169999999999998</v>
      </c>
      <c r="E146" s="24">
        <v>0</v>
      </c>
      <c r="F146" s="24">
        <f>D146-E146</f>
        <v>0.38169999999999998</v>
      </c>
      <c r="G146" s="24">
        <f>IF(ISERROR(I146+K146+M146+O146),"нд",I146+K146+M146+O146)</f>
        <v>0</v>
      </c>
      <c r="H146" s="24">
        <f>J146+L146+N146+P146</f>
        <v>9.98E-2</v>
      </c>
      <c r="I146" s="24">
        <v>0</v>
      </c>
      <c r="J146" s="24">
        <v>9.98E-2</v>
      </c>
      <c r="K146" s="24"/>
      <c r="L146" s="24"/>
      <c r="M146" s="24"/>
      <c r="N146" s="24"/>
      <c r="O146" s="24"/>
      <c r="P146" s="24"/>
      <c r="Q146" s="24">
        <f>F146-H146</f>
        <v>0.28189999999999998</v>
      </c>
      <c r="R146" s="24">
        <f>IF(ISERROR(H146-G146),"нд",H146-G146)</f>
        <v>9.98E-2</v>
      </c>
      <c r="S146" s="32">
        <f>IF(R146="нд","нд",IFERROR(R146/G146*100,IF(H146&gt;0,100,0)))</f>
        <v>100</v>
      </c>
      <c r="T146" s="38" t="s">
        <v>218</v>
      </c>
    </row>
    <row r="147" spans="1:20" x14ac:dyDescent="0.2">
      <c r="A147" s="12" t="s">
        <v>112</v>
      </c>
      <c r="B147" s="13" t="s">
        <v>214</v>
      </c>
      <c r="C147" s="14" t="s">
        <v>215</v>
      </c>
      <c r="D147" s="24">
        <v>3.1532</v>
      </c>
      <c r="E147" s="24">
        <v>0</v>
      </c>
      <c r="F147" s="24">
        <f>D147-E147</f>
        <v>3.1532</v>
      </c>
      <c r="G147" s="24">
        <f>IF(ISERROR(I147+K147+M147+O147),"нд",I147+K147+M147+O147)</f>
        <v>0</v>
      </c>
      <c r="H147" s="24">
        <f>J147+L147+N147+P147</f>
        <v>0</v>
      </c>
      <c r="I147" s="24">
        <v>0</v>
      </c>
      <c r="J147" s="24">
        <v>0</v>
      </c>
      <c r="K147" s="24"/>
      <c r="L147" s="24"/>
      <c r="M147" s="24"/>
      <c r="N147" s="24"/>
      <c r="O147" s="24"/>
      <c r="P147" s="24"/>
      <c r="Q147" s="24">
        <f>F147-H147</f>
        <v>3.1532</v>
      </c>
      <c r="R147" s="24">
        <f>IF(ISERROR(H147-G147),"нд",H147-G147)</f>
        <v>0</v>
      </c>
      <c r="S147" s="32">
        <f>IF(R147="нд","нд",IFERROR(R147/G147*100,IF(H147&gt;0,100,0)))</f>
        <v>0</v>
      </c>
      <c r="T147" s="38"/>
    </row>
    <row r="148" spans="1:20" ht="25.5" x14ac:dyDescent="0.2">
      <c r="A148" s="12" t="s">
        <v>112</v>
      </c>
      <c r="B148" s="13" t="s">
        <v>216</v>
      </c>
      <c r="C148" s="14" t="s">
        <v>217</v>
      </c>
      <c r="D148" s="24">
        <v>0</v>
      </c>
      <c r="E148" s="24">
        <v>0</v>
      </c>
      <c r="F148" s="24">
        <f>D148-E148</f>
        <v>0</v>
      </c>
      <c r="G148" s="24">
        <f>IF(ISERROR(I148+K148+M148+O148),"нд",I148+K148+M148+O148)</f>
        <v>0</v>
      </c>
      <c r="H148" s="24">
        <f>J148+L148+N148+P148</f>
        <v>0.1671</v>
      </c>
      <c r="I148" s="24">
        <v>0</v>
      </c>
      <c r="J148" s="24">
        <v>0.1671</v>
      </c>
      <c r="K148" s="24"/>
      <c r="L148" s="24"/>
      <c r="M148" s="24"/>
      <c r="N148" s="24"/>
      <c r="O148" s="24"/>
      <c r="P148" s="24"/>
      <c r="Q148" s="24">
        <f>F148-H148</f>
        <v>-0.1671</v>
      </c>
      <c r="R148" s="24">
        <f>IF(ISERROR(H148-G148),"нд",H148-G148)</f>
        <v>0.1671</v>
      </c>
      <c r="S148" s="32">
        <f>IF(R148="нд","нд",IFERROR(R148/G148*100,IF(H148&gt;0,100,0)))</f>
        <v>100</v>
      </c>
      <c r="T148" s="38" t="s">
        <v>218</v>
      </c>
    </row>
    <row r="149" spans="1:20" x14ac:dyDescent="0.2">
      <c r="A149" s="10" t="s">
        <v>17</v>
      </c>
      <c r="B149" s="19" t="s">
        <v>17</v>
      </c>
      <c r="C149" s="20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33"/>
      <c r="T149" s="20"/>
    </row>
  </sheetData>
  <mergeCells count="22">
    <mergeCell ref="S16:S17"/>
    <mergeCell ref="G15:P15"/>
    <mergeCell ref="Q15:Q17"/>
    <mergeCell ref="R15:S15"/>
    <mergeCell ref="T15:T17"/>
    <mergeCell ref="G16:H16"/>
    <mergeCell ref="I16:J16"/>
    <mergeCell ref="R16:R17"/>
    <mergeCell ref="K16:L16"/>
    <mergeCell ref="M16:N16"/>
    <mergeCell ref="O16:P16"/>
    <mergeCell ref="A4:T4"/>
    <mergeCell ref="A7:T7"/>
    <mergeCell ref="A10:T10"/>
    <mergeCell ref="A12:T12"/>
    <mergeCell ref="A5:T5"/>
    <mergeCell ref="F15:F17"/>
    <mergeCell ref="C15:C17"/>
    <mergeCell ref="D15:D17"/>
    <mergeCell ref="E15:E17"/>
    <mergeCell ref="A15:A17"/>
    <mergeCell ref="B15:B17"/>
  </mergeCells>
  <conditionalFormatting sqref="E70 G70:S70 L80 F67:F70 D86:S90 F72 L83 F80:F81 D98:S102 D149:S149 F83 D67:D85 D105:S130 E103:S103 E144:S144 E147:S148 D19:S66 D140:S143">
    <cfRule type="cellIs" dxfId="67" priority="129" operator="equal">
      <formula>0</formula>
    </cfRule>
  </conditionalFormatting>
  <conditionalFormatting sqref="E132:I132 K132:S132">
    <cfRule type="cellIs" dxfId="66" priority="120" operator="equal">
      <formula>0</formula>
    </cfRule>
  </conditionalFormatting>
  <conditionalFormatting sqref="E68:E69 G68:S69">
    <cfRule type="cellIs" dxfId="65" priority="119" operator="equal">
      <formula>0</formula>
    </cfRule>
  </conditionalFormatting>
  <conditionalFormatting sqref="E83 M83:S83 G83:H83 K83">
    <cfRule type="cellIs" dxfId="64" priority="118" operator="equal">
      <formula>0</formula>
    </cfRule>
  </conditionalFormatting>
  <conditionalFormatting sqref="E80 M80:S80 G80:K80 I81:J85">
    <cfRule type="cellIs" dxfId="63" priority="117" operator="equal">
      <formula>0</formula>
    </cfRule>
  </conditionalFormatting>
  <conditionalFormatting sqref="E81 G81:H81 K81:S81">
    <cfRule type="cellIs" dxfId="62" priority="116" operator="equal">
      <formula>0</formula>
    </cfRule>
  </conditionalFormatting>
  <conditionalFormatting sqref="E96 M96:S96 G96:H96 K96">
    <cfRule type="cellIs" dxfId="61" priority="109" operator="equal">
      <formula>0</formula>
    </cfRule>
  </conditionalFormatting>
  <conditionalFormatting sqref="E67 G67:S67 G72:S72 E72">
    <cfRule type="cellIs" dxfId="60" priority="96" operator="equal">
      <formula>0</formula>
    </cfRule>
  </conditionalFormatting>
  <conditionalFormatting sqref="L92 L95:L96">
    <cfRule type="cellIs" dxfId="59" priority="111" operator="equal">
      <formula>0</formula>
    </cfRule>
  </conditionalFormatting>
  <conditionalFormatting sqref="E95 M95:S95 G95:H95 K95">
    <cfRule type="cellIs" dxfId="58" priority="106" operator="equal">
      <formula>0</formula>
    </cfRule>
  </conditionalFormatting>
  <conditionalFormatting sqref="L131">
    <cfRule type="cellIs" dxfId="57" priority="99" operator="equal">
      <formula>0</formula>
    </cfRule>
  </conditionalFormatting>
  <conditionalFormatting sqref="E92 M92:S92 G92:K92 I93:J97">
    <cfRule type="cellIs" dxfId="56" priority="103" operator="equal">
      <formula>0</formula>
    </cfRule>
  </conditionalFormatting>
  <conditionalFormatting sqref="E131 M131:S131 G131:K131 J132:J139">
    <cfRule type="cellIs" dxfId="55" priority="100" operator="equal">
      <formula>0</formula>
    </cfRule>
  </conditionalFormatting>
  <conditionalFormatting sqref="T83">
    <cfRule type="cellIs" dxfId="54" priority="90" operator="equal">
      <formula>0</formula>
    </cfRule>
  </conditionalFormatting>
  <conditionalFormatting sqref="E91 M91:S91 G91:K91">
    <cfRule type="cellIs" dxfId="53" priority="80" operator="equal">
      <formula>0</formula>
    </cfRule>
  </conditionalFormatting>
  <conditionalFormatting sqref="L91">
    <cfRule type="cellIs" dxfId="52" priority="79" operator="equal">
      <formula>0</formula>
    </cfRule>
  </conditionalFormatting>
  <conditionalFormatting sqref="F91:F92 F95:F96">
    <cfRule type="cellIs" dxfId="51" priority="76" operator="equal">
      <formula>0</formula>
    </cfRule>
  </conditionalFormatting>
  <conditionalFormatting sqref="G71:S71 E71">
    <cfRule type="cellIs" dxfId="50" priority="61" operator="equal">
      <formula>0</formula>
    </cfRule>
  </conditionalFormatting>
  <conditionalFormatting sqref="E139:I139 F131 K139:S139">
    <cfRule type="cellIs" dxfId="49" priority="64" operator="equal">
      <formula>0</formula>
    </cfRule>
  </conditionalFormatting>
  <conditionalFormatting sqref="F71">
    <cfRule type="cellIs" dxfId="48" priority="62" operator="equal">
      <formula>0</formula>
    </cfRule>
  </conditionalFormatting>
  <conditionalFormatting sqref="L85 F84:F85">
    <cfRule type="cellIs" dxfId="47" priority="58" operator="equal">
      <formula>0</formula>
    </cfRule>
  </conditionalFormatting>
  <conditionalFormatting sqref="F79">
    <cfRule type="cellIs" dxfId="46" priority="60" operator="equal">
      <formula>0</formula>
    </cfRule>
  </conditionalFormatting>
  <conditionalFormatting sqref="G79:S79 E79">
    <cfRule type="cellIs" dxfId="45" priority="59" operator="equal">
      <formula>0</formula>
    </cfRule>
  </conditionalFormatting>
  <conditionalFormatting sqref="E85 M85:S85 G85:H85 K85">
    <cfRule type="cellIs" dxfId="44" priority="57" operator="equal">
      <formula>0</formula>
    </cfRule>
  </conditionalFormatting>
  <conditionalFormatting sqref="E84 G84:H84 K84:S84">
    <cfRule type="cellIs" dxfId="43" priority="56" operator="equal">
      <formula>0</formula>
    </cfRule>
  </conditionalFormatting>
  <conditionalFormatting sqref="F97">
    <cfRule type="cellIs" dxfId="42" priority="49" operator="equal">
      <formula>0</formula>
    </cfRule>
  </conditionalFormatting>
  <conditionalFormatting sqref="E138:I138 K138:S138">
    <cfRule type="cellIs" dxfId="41" priority="48" operator="equal">
      <formula>0</formula>
    </cfRule>
  </conditionalFormatting>
  <conditionalFormatting sqref="L97">
    <cfRule type="cellIs" dxfId="40" priority="52" operator="equal">
      <formula>0</formula>
    </cfRule>
  </conditionalFormatting>
  <conditionalFormatting sqref="E97 M97:S97 G97:H97 K97">
    <cfRule type="cellIs" dxfId="39" priority="51" operator="equal">
      <formula>0</formula>
    </cfRule>
  </conditionalFormatting>
  <conditionalFormatting sqref="F137">
    <cfRule type="cellIs" dxfId="38" priority="45" operator="equal">
      <formula>0</formula>
    </cfRule>
  </conditionalFormatting>
  <conditionalFormatting sqref="L137">
    <cfRule type="cellIs" dxfId="37" priority="46" operator="equal">
      <formula>0</formula>
    </cfRule>
  </conditionalFormatting>
  <conditionalFormatting sqref="E76 M76:S76 G76:H76 K76">
    <cfRule type="cellIs" dxfId="36" priority="37" operator="equal">
      <formula>0</formula>
    </cfRule>
  </conditionalFormatting>
  <conditionalFormatting sqref="E137 M137:S137 G137:I137 K137">
    <cfRule type="cellIs" dxfId="35" priority="47" operator="equal">
      <formula>0</formula>
    </cfRule>
  </conditionalFormatting>
  <conditionalFormatting sqref="L74 L76 F74:F76">
    <cfRule type="cellIs" dxfId="34" priority="38" operator="equal">
      <formula>0</formula>
    </cfRule>
  </conditionalFormatting>
  <conditionalFormatting sqref="F136">
    <cfRule type="cellIs" dxfId="33" priority="42" operator="equal">
      <formula>0</formula>
    </cfRule>
  </conditionalFormatting>
  <conditionalFormatting sqref="E136 M136:S136 G136:I136 K136">
    <cfRule type="cellIs" dxfId="32" priority="44" operator="equal">
      <formula>0</formula>
    </cfRule>
  </conditionalFormatting>
  <conditionalFormatting sqref="L136">
    <cfRule type="cellIs" dxfId="31" priority="43" operator="equal">
      <formula>0</formula>
    </cfRule>
  </conditionalFormatting>
  <conditionalFormatting sqref="E145:S145">
    <cfRule type="cellIs" dxfId="30" priority="41" operator="equal">
      <formula>0</formula>
    </cfRule>
  </conditionalFormatting>
  <conditionalFormatting sqref="E74 M74:S74 G74:H74 K74">
    <cfRule type="cellIs" dxfId="29" priority="36" operator="equal">
      <formula>0</formula>
    </cfRule>
  </conditionalFormatting>
  <conditionalFormatting sqref="E75 G75:H75 K75:S75">
    <cfRule type="cellIs" dxfId="28" priority="35" operator="equal">
      <formula>0</formula>
    </cfRule>
  </conditionalFormatting>
  <conditionalFormatting sqref="L78 F77:F78">
    <cfRule type="cellIs" dxfId="27" priority="28" operator="equal">
      <formula>0</formula>
    </cfRule>
  </conditionalFormatting>
  <conditionalFormatting sqref="E78 M78:S78 G78:H78 K78">
    <cfRule type="cellIs" dxfId="26" priority="27" operator="equal">
      <formula>0</formula>
    </cfRule>
  </conditionalFormatting>
  <conditionalFormatting sqref="T76">
    <cfRule type="cellIs" dxfId="25" priority="31" operator="equal">
      <formula>0</formula>
    </cfRule>
  </conditionalFormatting>
  <conditionalFormatting sqref="E77 G77:H77 K77:S77">
    <cfRule type="cellIs" dxfId="24" priority="26" operator="equal">
      <formula>0</formula>
    </cfRule>
  </conditionalFormatting>
  <conditionalFormatting sqref="E94 M94:S94 G94:H94 K94">
    <cfRule type="cellIs" dxfId="23" priority="17" operator="equal">
      <formula>0</formula>
    </cfRule>
  </conditionalFormatting>
  <conditionalFormatting sqref="F73">
    <cfRule type="cellIs" dxfId="22" priority="30" operator="equal">
      <formula>0</formula>
    </cfRule>
  </conditionalFormatting>
  <conditionalFormatting sqref="G73:S73 E73 I74:J78">
    <cfRule type="cellIs" dxfId="21" priority="29" operator="equal">
      <formula>0</formula>
    </cfRule>
  </conditionalFormatting>
  <conditionalFormatting sqref="E93 M93:S93 G93:H93 K93">
    <cfRule type="cellIs" dxfId="20" priority="16" operator="equal">
      <formula>0</formula>
    </cfRule>
  </conditionalFormatting>
  <conditionalFormatting sqref="L82 F82">
    <cfRule type="cellIs" dxfId="19" priority="23" operator="equal">
      <formula>0</formula>
    </cfRule>
  </conditionalFormatting>
  <conditionalFormatting sqref="D91:D92 D95:D97">
    <cfRule type="cellIs" dxfId="18" priority="19" operator="equal">
      <formula>0</formula>
    </cfRule>
  </conditionalFormatting>
  <conditionalFormatting sqref="F93:F94">
    <cfRule type="cellIs" dxfId="17" priority="15" operator="equal">
      <formula>0</formula>
    </cfRule>
  </conditionalFormatting>
  <conditionalFormatting sqref="L93:L94">
    <cfRule type="cellIs" dxfId="16" priority="18" operator="equal">
      <formula>0</formula>
    </cfRule>
  </conditionalFormatting>
  <conditionalFormatting sqref="E82 M82:S82 G82:H82 K82">
    <cfRule type="cellIs" dxfId="15" priority="22" operator="equal">
      <formula>0</formula>
    </cfRule>
  </conditionalFormatting>
  <conditionalFormatting sqref="T82">
    <cfRule type="cellIs" dxfId="14" priority="20" operator="equal">
      <formula>0</formula>
    </cfRule>
  </conditionalFormatting>
  <conditionalFormatting sqref="F134">
    <cfRule type="cellIs" dxfId="13" priority="7" operator="equal">
      <formula>0</formula>
    </cfRule>
  </conditionalFormatting>
  <conditionalFormatting sqref="L134">
    <cfRule type="cellIs" dxfId="12" priority="8" operator="equal">
      <formula>0</formula>
    </cfRule>
  </conditionalFormatting>
  <conditionalFormatting sqref="D103">
    <cfRule type="cellIs" dxfId="11" priority="12" operator="equal">
      <formula>0</formula>
    </cfRule>
  </conditionalFormatting>
  <conditionalFormatting sqref="D93:D94">
    <cfRule type="cellIs" dxfId="10" priority="14" operator="equal">
      <formula>0</formula>
    </cfRule>
  </conditionalFormatting>
  <conditionalFormatting sqref="E104:S104">
    <cfRule type="cellIs" dxfId="9" priority="13" operator="equal">
      <formula>0</formula>
    </cfRule>
  </conditionalFormatting>
  <conditionalFormatting sqref="F133">
    <cfRule type="cellIs" dxfId="8" priority="4" operator="equal">
      <formula>0</formula>
    </cfRule>
  </conditionalFormatting>
  <conditionalFormatting sqref="D104">
    <cfRule type="cellIs" dxfId="7" priority="11" operator="equal">
      <formula>0</formula>
    </cfRule>
  </conditionalFormatting>
  <conditionalFormatting sqref="E135:I135 K135:S135">
    <cfRule type="cellIs" dxfId="6" priority="10" operator="equal">
      <formula>0</formula>
    </cfRule>
  </conditionalFormatting>
  <conditionalFormatting sqref="E134 M134:S134 G134:I134 K134">
    <cfRule type="cellIs" dxfId="5" priority="9" operator="equal">
      <formula>0</formula>
    </cfRule>
  </conditionalFormatting>
  <conditionalFormatting sqref="E133 M133:S133 G133:I133 K133">
    <cfRule type="cellIs" dxfId="4" priority="6" operator="equal">
      <formula>0</formula>
    </cfRule>
  </conditionalFormatting>
  <conditionalFormatting sqref="L133">
    <cfRule type="cellIs" dxfId="3" priority="5" operator="equal">
      <formula>0</formula>
    </cfRule>
  </conditionalFormatting>
  <conditionalFormatting sqref="D131:D139">
    <cfRule type="cellIs" dxfId="2" priority="3" operator="equal">
      <formula>0</formula>
    </cfRule>
  </conditionalFormatting>
  <conditionalFormatting sqref="E146:S146">
    <cfRule type="cellIs" dxfId="1" priority="2" operator="equal">
      <formula>0</formula>
    </cfRule>
  </conditionalFormatting>
  <conditionalFormatting sqref="D144:D148">
    <cfRule type="cellIs" dxfId="0" priority="1" operator="equal">
      <formula>0</formula>
    </cfRule>
  </conditionalFormatting>
  <printOptions horizontalCentered="1"/>
  <pageMargins left="0.19685039370078741" right="0.19685039370078741" top="0.78740157480314965" bottom="0.39370078740157483" header="0" footer="0"/>
  <pageSetup paperSize="9" scale="54" fitToHeight="0" orientation="landscape" r:id="rId1"/>
  <ignoredErrors>
    <ignoredError sqref="D33:Q33 D102:Q102 D125:R125 I130:P130 D130:E130" formulaRange="1"/>
    <ignoredError sqref="A19 A27:A28" numberStoredAsText="1"/>
    <ignoredError sqref="A29" twoDigitTextYear="1" numberStoredAsText="1"/>
    <ignoredError sqref="A30:A66 A86:A90 A105:A130 A140:A144 A98:A10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№10</dc:title>
  <dc:creator/>
  <cp:keywords>Готова</cp:keywords>
  <cp:lastModifiedBy/>
  <dcterms:created xsi:type="dcterms:W3CDTF">2015-06-05T18:19:34Z</dcterms:created>
  <dcterms:modified xsi:type="dcterms:W3CDTF">2022-04-29T11:29:04Z</dcterms:modified>
</cp:coreProperties>
</file>